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dvs\Desktop\ПРАЙСЫ\2021 год\"/>
    </mc:Choice>
  </mc:AlternateContent>
  <bookViews>
    <workbookView xWindow="0" yWindow="0" windowWidth="28800" windowHeight="11745"/>
  </bookViews>
  <sheets>
    <sheet name="Осн прайс А " sheetId="2" r:id="rId1"/>
    <sheet name="Доп. прайс В" sheetId="3" r:id="rId2"/>
    <sheet name="спец.прайс " sheetId="4" r:id="rId3"/>
    <sheet name="ДИНАМИКА" sheetId="1" r:id="rId4"/>
  </sheets>
  <externalReferences>
    <externalReference r:id="rId5"/>
    <externalReference r:id="rId6"/>
  </externalReferences>
  <definedNames>
    <definedName name="_xlnm._FilterDatabase" localSheetId="3" hidden="1">ДИНАМИКА!$A$6:$S$258</definedName>
    <definedName name="_xlnm._FilterDatabase" localSheetId="1" hidden="1">'Доп. прайс В'!$A$12:$Q$139</definedName>
    <definedName name="_xlnm._FilterDatabase" localSheetId="0" hidden="1">'Осн прайс А '!$A$12:$Q$129</definedName>
    <definedName name="_xlnm.Database">#REF!</definedName>
    <definedName name="_xlnm.Print_Titles" localSheetId="3">ДИНАМИКА!$3:$6</definedName>
    <definedName name="_xlnm.Print_Titles" localSheetId="1">'Доп. прайс В'!$10:$12</definedName>
    <definedName name="_xlnm.Print_Titles" localSheetId="0">'Осн прайс А '!$10:$12</definedName>
    <definedName name="_xlnm.Print_Titles" localSheetId="2">'спец.прайс '!$9:$11</definedName>
    <definedName name="_xlnm.Print_Area" localSheetId="3">ДИНАМИКА!$A$1:$S$263</definedName>
    <definedName name="_xlnm.Print_Area" localSheetId="1">'Доп. прайс В'!$A$1:$P$142</definedName>
    <definedName name="_xlnm.Print_Area" localSheetId="0">'Осн прайс А '!$A$1:$P$134</definedName>
    <definedName name="_xlnm.Print_Area" localSheetId="2">'спец.прайс '!$A$1:$P$31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6" i="4" l="1"/>
  <c r="O26" i="4"/>
  <c r="N26" i="4"/>
  <c r="M26" i="4"/>
  <c r="L26" i="4"/>
  <c r="K26" i="4"/>
  <c r="J26" i="4"/>
  <c r="I26" i="4"/>
  <c r="H26" i="4"/>
  <c r="G26" i="4"/>
  <c r="F26" i="4"/>
  <c r="E26" i="4"/>
  <c r="D26" i="4"/>
  <c r="B26" i="4"/>
  <c r="C26" i="4" s="1"/>
  <c r="A26" i="4"/>
  <c r="P25" i="4"/>
  <c r="O25" i="4"/>
  <c r="N25" i="4"/>
  <c r="M25" i="4"/>
  <c r="L25" i="4"/>
  <c r="K25" i="4"/>
  <c r="J25" i="4"/>
  <c r="I25" i="4"/>
  <c r="H25" i="4"/>
  <c r="G25" i="4"/>
  <c r="F25" i="4"/>
  <c r="E25" i="4"/>
  <c r="D25" i="4"/>
  <c r="B25" i="4"/>
  <c r="C25" i="4" s="1"/>
  <c r="A25" i="4"/>
  <c r="P24" i="4"/>
  <c r="O24" i="4"/>
  <c r="N24" i="4"/>
  <c r="M24" i="4"/>
  <c r="L24" i="4"/>
  <c r="K24" i="4"/>
  <c r="J24" i="4"/>
  <c r="I24" i="4"/>
  <c r="H24" i="4"/>
  <c r="G24" i="4"/>
  <c r="F24" i="4"/>
  <c r="E24" i="4"/>
  <c r="D24" i="4"/>
  <c r="B24" i="4"/>
  <c r="C24" i="4" s="1"/>
  <c r="A24" i="4"/>
  <c r="P23" i="4"/>
  <c r="O23" i="4"/>
  <c r="N23" i="4"/>
  <c r="M23" i="4"/>
  <c r="L23" i="4"/>
  <c r="K23" i="4"/>
  <c r="J23" i="4"/>
  <c r="I23" i="4"/>
  <c r="H23" i="4"/>
  <c r="G23" i="4"/>
  <c r="F23" i="4"/>
  <c r="E23" i="4"/>
  <c r="D23" i="4"/>
  <c r="B23" i="4"/>
  <c r="C23" i="4" s="1"/>
  <c r="A23" i="4"/>
  <c r="P22" i="4"/>
  <c r="O22" i="4"/>
  <c r="N22" i="4"/>
  <c r="M22" i="4"/>
  <c r="L22" i="4"/>
  <c r="K22" i="4"/>
  <c r="J22" i="4"/>
  <c r="I22" i="4"/>
  <c r="H22" i="4"/>
  <c r="G22" i="4"/>
  <c r="F22" i="4"/>
  <c r="E22" i="4"/>
  <c r="D22" i="4"/>
  <c r="B22" i="4"/>
  <c r="C22" i="4" s="1"/>
  <c r="A22" i="4"/>
  <c r="P21" i="4"/>
  <c r="O21" i="4"/>
  <c r="N21" i="4"/>
  <c r="M21" i="4"/>
  <c r="L21" i="4"/>
  <c r="K21" i="4"/>
  <c r="J21" i="4"/>
  <c r="I21" i="4"/>
  <c r="H21" i="4"/>
  <c r="G21" i="4"/>
  <c r="F21" i="4"/>
  <c r="E21" i="4"/>
  <c r="D21" i="4"/>
  <c r="B21" i="4"/>
  <c r="C21" i="4" s="1"/>
  <c r="A21" i="4"/>
  <c r="P20" i="4"/>
  <c r="O20" i="4"/>
  <c r="N20" i="4"/>
  <c r="M20" i="4"/>
  <c r="L20" i="4"/>
  <c r="K20" i="4"/>
  <c r="J20" i="4"/>
  <c r="I20" i="4"/>
  <c r="H20" i="4"/>
  <c r="G20" i="4"/>
  <c r="F20" i="4"/>
  <c r="E20" i="4"/>
  <c r="D20" i="4"/>
  <c r="B20" i="4"/>
  <c r="C20" i="4" s="1"/>
  <c r="A20" i="4"/>
  <c r="P19" i="4"/>
  <c r="O19" i="4"/>
  <c r="N19" i="4"/>
  <c r="M19" i="4"/>
  <c r="L19" i="4"/>
  <c r="K19" i="4"/>
  <c r="J19" i="4"/>
  <c r="I19" i="4"/>
  <c r="H19" i="4"/>
  <c r="G19" i="4"/>
  <c r="F19" i="4"/>
  <c r="E19" i="4"/>
  <c r="D19" i="4"/>
  <c r="B19" i="4"/>
  <c r="C19" i="4" s="1"/>
  <c r="A19" i="4"/>
  <c r="P18" i="4"/>
  <c r="O18" i="4"/>
  <c r="N18" i="4"/>
  <c r="M18" i="4"/>
  <c r="L18" i="4"/>
  <c r="K18" i="4"/>
  <c r="J18" i="4"/>
  <c r="I18" i="4"/>
  <c r="H18" i="4"/>
  <c r="G18" i="4"/>
  <c r="F18" i="4"/>
  <c r="E18" i="4"/>
  <c r="D18" i="4"/>
  <c r="B18" i="4"/>
  <c r="C18" i="4" s="1"/>
  <c r="A18" i="4"/>
  <c r="P17" i="4"/>
  <c r="O17" i="4"/>
  <c r="N17" i="4"/>
  <c r="M17" i="4"/>
  <c r="L17" i="4"/>
  <c r="K17" i="4"/>
  <c r="J17" i="4"/>
  <c r="I17" i="4"/>
  <c r="H17" i="4"/>
  <c r="G17" i="4"/>
  <c r="F17" i="4"/>
  <c r="E17" i="4"/>
  <c r="D17" i="4"/>
  <c r="B17" i="4"/>
  <c r="C17" i="4" s="1"/>
  <c r="A17" i="4"/>
  <c r="P16" i="4"/>
  <c r="O16" i="4"/>
  <c r="N16" i="4"/>
  <c r="M16" i="4"/>
  <c r="L16" i="4"/>
  <c r="K16" i="4"/>
  <c r="J16" i="4"/>
  <c r="I16" i="4"/>
  <c r="H16" i="4"/>
  <c r="G16" i="4"/>
  <c r="F16" i="4"/>
  <c r="E16" i="4"/>
  <c r="D16" i="4"/>
  <c r="B16" i="4"/>
  <c r="C16" i="4" s="1"/>
  <c r="A16" i="4"/>
  <c r="P15" i="4"/>
  <c r="O15" i="4"/>
  <c r="N15" i="4"/>
  <c r="M15" i="4"/>
  <c r="L15" i="4"/>
  <c r="K15" i="4"/>
  <c r="J15" i="4"/>
  <c r="I15" i="4"/>
  <c r="H15" i="4"/>
  <c r="G15" i="4"/>
  <c r="F15" i="4"/>
  <c r="E15" i="4"/>
  <c r="D15" i="4"/>
  <c r="B15" i="4"/>
  <c r="C15" i="4" s="1"/>
  <c r="A15" i="4"/>
  <c r="P14" i="4"/>
  <c r="O14" i="4"/>
  <c r="N14" i="4"/>
  <c r="M14" i="4"/>
  <c r="L14" i="4"/>
  <c r="K14" i="4"/>
  <c r="J14" i="4"/>
  <c r="I14" i="4"/>
  <c r="H14" i="4"/>
  <c r="G14" i="4"/>
  <c r="F14" i="4"/>
  <c r="E14" i="4"/>
  <c r="D14" i="4"/>
  <c r="B14" i="4"/>
  <c r="C14" i="4" s="1"/>
  <c r="A14" i="4"/>
  <c r="P13" i="4"/>
  <c r="O13" i="4"/>
  <c r="N13" i="4"/>
  <c r="M13" i="4"/>
  <c r="L13" i="4"/>
  <c r="K13" i="4"/>
  <c r="J13" i="4"/>
  <c r="I13" i="4"/>
  <c r="H13" i="4"/>
  <c r="G13" i="4"/>
  <c r="F13" i="4"/>
  <c r="E13" i="4"/>
  <c r="D13" i="4"/>
  <c r="B13" i="4"/>
  <c r="C13" i="4" s="1"/>
  <c r="A13" i="4"/>
  <c r="A12" i="4"/>
  <c r="A9" i="4"/>
  <c r="A138" i="3"/>
  <c r="P137" i="3"/>
  <c r="O137" i="3"/>
  <c r="N137" i="3"/>
  <c r="M137" i="3"/>
  <c r="L137" i="3"/>
  <c r="K137" i="3"/>
  <c r="J137" i="3"/>
  <c r="I137" i="3"/>
  <c r="H137" i="3"/>
  <c r="G137" i="3"/>
  <c r="F137" i="3"/>
  <c r="E137" i="3"/>
  <c r="D137" i="3"/>
  <c r="B137" i="3"/>
  <c r="C137" i="3" s="1"/>
  <c r="P136" i="3"/>
  <c r="O136" i="3"/>
  <c r="N136" i="3"/>
  <c r="M136" i="3"/>
  <c r="L136" i="3"/>
  <c r="K136" i="3"/>
  <c r="J136" i="3"/>
  <c r="I136" i="3"/>
  <c r="H136" i="3"/>
  <c r="G136" i="3"/>
  <c r="F136" i="3"/>
  <c r="E136" i="3"/>
  <c r="D136" i="3"/>
  <c r="B136" i="3"/>
  <c r="C136" i="3" s="1"/>
  <c r="P135" i="3"/>
  <c r="O135" i="3"/>
  <c r="N135" i="3"/>
  <c r="M135" i="3"/>
  <c r="L135" i="3"/>
  <c r="K135" i="3"/>
  <c r="J135" i="3"/>
  <c r="I135" i="3"/>
  <c r="H135" i="3"/>
  <c r="G135" i="3"/>
  <c r="F135" i="3"/>
  <c r="E135" i="3"/>
  <c r="D135" i="3"/>
  <c r="B135" i="3"/>
  <c r="P134" i="3"/>
  <c r="O134" i="3"/>
  <c r="N134" i="3"/>
  <c r="M134" i="3"/>
  <c r="L134" i="3"/>
  <c r="K134" i="3"/>
  <c r="J134" i="3"/>
  <c r="I134" i="3"/>
  <c r="H134" i="3"/>
  <c r="G134" i="3"/>
  <c r="F134" i="3"/>
  <c r="E134" i="3"/>
  <c r="D134" i="3"/>
  <c r="B134" i="3"/>
  <c r="C134" i="3" s="1"/>
  <c r="P133" i="3"/>
  <c r="O133" i="3"/>
  <c r="N133" i="3"/>
  <c r="M133" i="3"/>
  <c r="L133" i="3"/>
  <c r="K133" i="3"/>
  <c r="J133" i="3"/>
  <c r="I133" i="3"/>
  <c r="H133" i="3"/>
  <c r="G133" i="3"/>
  <c r="F133" i="3"/>
  <c r="E133" i="3"/>
  <c r="D133" i="3"/>
  <c r="B133" i="3"/>
  <c r="C133" i="3" s="1"/>
  <c r="P132" i="3"/>
  <c r="O132" i="3"/>
  <c r="N132" i="3"/>
  <c r="M132" i="3"/>
  <c r="L132" i="3"/>
  <c r="K132" i="3"/>
  <c r="J132" i="3"/>
  <c r="I132" i="3"/>
  <c r="H132" i="3"/>
  <c r="G132" i="3"/>
  <c r="F132" i="3"/>
  <c r="E132" i="3"/>
  <c r="D132" i="3"/>
  <c r="B132" i="3"/>
  <c r="C132" i="3" s="1"/>
  <c r="P131" i="3"/>
  <c r="O131" i="3"/>
  <c r="N131" i="3"/>
  <c r="M131" i="3"/>
  <c r="L131" i="3"/>
  <c r="K131" i="3"/>
  <c r="J131" i="3"/>
  <c r="I131" i="3"/>
  <c r="H131" i="3"/>
  <c r="G131" i="3"/>
  <c r="F131" i="3"/>
  <c r="E131" i="3"/>
  <c r="D131" i="3"/>
  <c r="B131" i="3"/>
  <c r="P130" i="3"/>
  <c r="O130" i="3"/>
  <c r="N130" i="3"/>
  <c r="M130" i="3"/>
  <c r="L130" i="3"/>
  <c r="K130" i="3"/>
  <c r="J130" i="3"/>
  <c r="I130" i="3"/>
  <c r="H130" i="3"/>
  <c r="G130" i="3"/>
  <c r="F130" i="3"/>
  <c r="E130" i="3"/>
  <c r="D130" i="3"/>
  <c r="B130" i="3"/>
  <c r="C130" i="3" s="1"/>
  <c r="P129" i="3"/>
  <c r="O129" i="3"/>
  <c r="N129" i="3"/>
  <c r="M129" i="3"/>
  <c r="L129" i="3"/>
  <c r="K129" i="3"/>
  <c r="J129" i="3"/>
  <c r="I129" i="3"/>
  <c r="H129" i="3"/>
  <c r="G129" i="3"/>
  <c r="F129" i="3"/>
  <c r="E129" i="3"/>
  <c r="D129" i="3"/>
  <c r="B129" i="3"/>
  <c r="C129" i="3" s="1"/>
  <c r="P128" i="3"/>
  <c r="O128" i="3"/>
  <c r="N128" i="3"/>
  <c r="M128" i="3"/>
  <c r="L128" i="3"/>
  <c r="K128" i="3"/>
  <c r="J128" i="3"/>
  <c r="I128" i="3"/>
  <c r="H128" i="3"/>
  <c r="G128" i="3"/>
  <c r="F128" i="3"/>
  <c r="E128" i="3"/>
  <c r="D128" i="3"/>
  <c r="B128" i="3"/>
  <c r="C128" i="3" s="1"/>
  <c r="P127" i="3"/>
  <c r="O127" i="3"/>
  <c r="N127" i="3"/>
  <c r="M127" i="3"/>
  <c r="L127" i="3"/>
  <c r="K127" i="3"/>
  <c r="J127" i="3"/>
  <c r="I127" i="3"/>
  <c r="H127" i="3"/>
  <c r="G127" i="3"/>
  <c r="F127" i="3"/>
  <c r="E127" i="3"/>
  <c r="D127" i="3"/>
  <c r="B127" i="3"/>
  <c r="P126" i="3"/>
  <c r="O126" i="3"/>
  <c r="N126" i="3"/>
  <c r="M126" i="3"/>
  <c r="L126" i="3"/>
  <c r="K126" i="3"/>
  <c r="J126" i="3"/>
  <c r="I126" i="3"/>
  <c r="H126" i="3"/>
  <c r="G126" i="3"/>
  <c r="F126" i="3"/>
  <c r="E126" i="3"/>
  <c r="D126" i="3"/>
  <c r="B126" i="3"/>
  <c r="C126" i="3" s="1"/>
  <c r="P125" i="3"/>
  <c r="O125" i="3"/>
  <c r="N125" i="3"/>
  <c r="M125" i="3"/>
  <c r="L125" i="3"/>
  <c r="K125" i="3"/>
  <c r="J125" i="3"/>
  <c r="I125" i="3"/>
  <c r="H125" i="3"/>
  <c r="G125" i="3"/>
  <c r="F125" i="3"/>
  <c r="E125" i="3"/>
  <c r="D125" i="3"/>
  <c r="B125" i="3"/>
  <c r="C125" i="3" s="1"/>
  <c r="P124" i="3"/>
  <c r="O124" i="3"/>
  <c r="N124" i="3"/>
  <c r="M124" i="3"/>
  <c r="L124" i="3"/>
  <c r="K124" i="3"/>
  <c r="J124" i="3"/>
  <c r="I124" i="3"/>
  <c r="H124" i="3"/>
  <c r="G124" i="3"/>
  <c r="F124" i="3"/>
  <c r="E124" i="3"/>
  <c r="D124" i="3"/>
  <c r="B124" i="3"/>
  <c r="C124" i="3" s="1"/>
  <c r="P123" i="3"/>
  <c r="O123" i="3"/>
  <c r="N123" i="3"/>
  <c r="M123" i="3"/>
  <c r="L123" i="3"/>
  <c r="K123" i="3"/>
  <c r="J123" i="3"/>
  <c r="I123" i="3"/>
  <c r="H123" i="3"/>
  <c r="G123" i="3"/>
  <c r="F123" i="3"/>
  <c r="E123" i="3"/>
  <c r="D123" i="3"/>
  <c r="B123" i="3"/>
  <c r="P122" i="3"/>
  <c r="O122" i="3"/>
  <c r="N122" i="3"/>
  <c r="M122" i="3"/>
  <c r="L122" i="3"/>
  <c r="K122" i="3"/>
  <c r="J122" i="3"/>
  <c r="I122" i="3"/>
  <c r="H122" i="3"/>
  <c r="G122" i="3"/>
  <c r="F122" i="3"/>
  <c r="E122" i="3"/>
  <c r="D122" i="3"/>
  <c r="B122" i="3"/>
  <c r="C122" i="3" s="1"/>
  <c r="P121" i="3"/>
  <c r="O121" i="3"/>
  <c r="N121" i="3"/>
  <c r="M121" i="3"/>
  <c r="L121" i="3"/>
  <c r="K121" i="3"/>
  <c r="J121" i="3"/>
  <c r="I121" i="3"/>
  <c r="H121" i="3"/>
  <c r="G121" i="3"/>
  <c r="F121" i="3"/>
  <c r="E121" i="3"/>
  <c r="D121" i="3"/>
  <c r="B121" i="3"/>
  <c r="C121" i="3" s="1"/>
  <c r="P120" i="3"/>
  <c r="O120" i="3"/>
  <c r="N120" i="3"/>
  <c r="M120" i="3"/>
  <c r="L120" i="3"/>
  <c r="K120" i="3"/>
  <c r="J120" i="3"/>
  <c r="I120" i="3"/>
  <c r="H120" i="3"/>
  <c r="G120" i="3"/>
  <c r="F120" i="3"/>
  <c r="E120" i="3"/>
  <c r="D120" i="3"/>
  <c r="B120" i="3"/>
  <c r="C120" i="3" s="1"/>
  <c r="P119" i="3"/>
  <c r="O119" i="3"/>
  <c r="N119" i="3"/>
  <c r="M119" i="3"/>
  <c r="L119" i="3"/>
  <c r="K119" i="3"/>
  <c r="J119" i="3"/>
  <c r="I119" i="3"/>
  <c r="H119" i="3"/>
  <c r="G119" i="3"/>
  <c r="F119" i="3"/>
  <c r="E119" i="3"/>
  <c r="D119" i="3"/>
  <c r="B119" i="3"/>
  <c r="P118" i="3"/>
  <c r="O118" i="3"/>
  <c r="N118" i="3"/>
  <c r="M118" i="3"/>
  <c r="L118" i="3"/>
  <c r="K118" i="3"/>
  <c r="J118" i="3"/>
  <c r="I118" i="3"/>
  <c r="H118" i="3"/>
  <c r="G118" i="3"/>
  <c r="F118" i="3"/>
  <c r="E118" i="3"/>
  <c r="D118" i="3"/>
  <c r="B118" i="3"/>
  <c r="C118" i="3" s="1"/>
  <c r="P117" i="3"/>
  <c r="O117" i="3"/>
  <c r="N117" i="3"/>
  <c r="M117" i="3"/>
  <c r="L117" i="3"/>
  <c r="K117" i="3"/>
  <c r="J117" i="3"/>
  <c r="I117" i="3"/>
  <c r="H117" i="3"/>
  <c r="G117" i="3"/>
  <c r="F117" i="3"/>
  <c r="E117" i="3"/>
  <c r="D117" i="3"/>
  <c r="B117" i="3"/>
  <c r="C117" i="3" s="1"/>
  <c r="P116" i="3"/>
  <c r="O116" i="3"/>
  <c r="N116" i="3"/>
  <c r="M116" i="3"/>
  <c r="L116" i="3"/>
  <c r="K116" i="3"/>
  <c r="J116" i="3"/>
  <c r="I116" i="3"/>
  <c r="H116" i="3"/>
  <c r="G116" i="3"/>
  <c r="F116" i="3"/>
  <c r="E116" i="3"/>
  <c r="D116" i="3"/>
  <c r="B116" i="3"/>
  <c r="C116" i="3" s="1"/>
  <c r="P115" i="3"/>
  <c r="O115" i="3"/>
  <c r="N115" i="3"/>
  <c r="M115" i="3"/>
  <c r="L115" i="3"/>
  <c r="K115" i="3"/>
  <c r="J115" i="3"/>
  <c r="I115" i="3"/>
  <c r="H115" i="3"/>
  <c r="G115" i="3"/>
  <c r="F115" i="3"/>
  <c r="E115" i="3"/>
  <c r="D115" i="3"/>
  <c r="B115" i="3"/>
  <c r="C115" i="3" s="1"/>
  <c r="P114" i="3"/>
  <c r="O114" i="3"/>
  <c r="N114" i="3"/>
  <c r="M114" i="3"/>
  <c r="L114" i="3"/>
  <c r="K114" i="3"/>
  <c r="J114" i="3"/>
  <c r="I114" i="3"/>
  <c r="H114" i="3"/>
  <c r="G114" i="3"/>
  <c r="F114" i="3"/>
  <c r="E114" i="3"/>
  <c r="D114" i="3"/>
  <c r="B114" i="3"/>
  <c r="C114" i="3" s="1"/>
  <c r="P113" i="3"/>
  <c r="O113" i="3"/>
  <c r="N113" i="3"/>
  <c r="M113" i="3"/>
  <c r="L113" i="3"/>
  <c r="K113" i="3"/>
  <c r="J113" i="3"/>
  <c r="I113" i="3"/>
  <c r="H113" i="3"/>
  <c r="G113" i="3"/>
  <c r="F113" i="3"/>
  <c r="E113" i="3"/>
  <c r="D113" i="3"/>
  <c r="B113" i="3"/>
  <c r="C113" i="3" s="1"/>
  <c r="P112" i="3"/>
  <c r="O112" i="3"/>
  <c r="N112" i="3"/>
  <c r="M112" i="3"/>
  <c r="L112" i="3"/>
  <c r="K112" i="3"/>
  <c r="J112" i="3"/>
  <c r="I112" i="3"/>
  <c r="H112" i="3"/>
  <c r="G112" i="3"/>
  <c r="F112" i="3"/>
  <c r="E112" i="3"/>
  <c r="D112" i="3"/>
  <c r="B112" i="3"/>
  <c r="P111" i="3"/>
  <c r="O111" i="3"/>
  <c r="N111" i="3"/>
  <c r="M111" i="3"/>
  <c r="L111" i="3"/>
  <c r="K111" i="3"/>
  <c r="J111" i="3"/>
  <c r="I111" i="3"/>
  <c r="H111" i="3"/>
  <c r="G111" i="3"/>
  <c r="F111" i="3"/>
  <c r="E111" i="3"/>
  <c r="D111" i="3"/>
  <c r="B111" i="3"/>
  <c r="P110" i="3"/>
  <c r="O110" i="3"/>
  <c r="N110" i="3"/>
  <c r="M110" i="3"/>
  <c r="L110" i="3"/>
  <c r="K110" i="3"/>
  <c r="J110" i="3"/>
  <c r="I110" i="3"/>
  <c r="H110" i="3"/>
  <c r="G110" i="3"/>
  <c r="F110" i="3"/>
  <c r="E110" i="3"/>
  <c r="D110" i="3"/>
  <c r="C110" i="3"/>
  <c r="B110" i="3"/>
  <c r="P109" i="3"/>
  <c r="O109" i="3"/>
  <c r="N109" i="3"/>
  <c r="M109" i="3"/>
  <c r="L109" i="3"/>
  <c r="K109" i="3"/>
  <c r="J109" i="3"/>
  <c r="I109" i="3"/>
  <c r="H109" i="3"/>
  <c r="G109" i="3"/>
  <c r="F109" i="3"/>
  <c r="E109" i="3"/>
  <c r="D109" i="3"/>
  <c r="B109" i="3"/>
  <c r="C109" i="3" s="1"/>
  <c r="P108" i="3"/>
  <c r="O108" i="3"/>
  <c r="N108" i="3"/>
  <c r="M108" i="3"/>
  <c r="L108" i="3"/>
  <c r="K108" i="3"/>
  <c r="J108" i="3"/>
  <c r="I108" i="3"/>
  <c r="H108" i="3"/>
  <c r="G108" i="3"/>
  <c r="F108" i="3"/>
  <c r="E108" i="3"/>
  <c r="D108" i="3"/>
  <c r="B108" i="3"/>
  <c r="C108" i="3" s="1"/>
  <c r="P107" i="3"/>
  <c r="O107" i="3"/>
  <c r="N107" i="3"/>
  <c r="M107" i="3"/>
  <c r="L107" i="3"/>
  <c r="K107" i="3"/>
  <c r="J107" i="3"/>
  <c r="I107" i="3"/>
  <c r="H107" i="3"/>
  <c r="G107" i="3"/>
  <c r="F107" i="3"/>
  <c r="E107" i="3"/>
  <c r="D107" i="3"/>
  <c r="B107" i="3"/>
  <c r="P106" i="3"/>
  <c r="O106" i="3"/>
  <c r="N106" i="3"/>
  <c r="M106" i="3"/>
  <c r="L106" i="3"/>
  <c r="K106" i="3"/>
  <c r="J106" i="3"/>
  <c r="I106" i="3"/>
  <c r="H106" i="3"/>
  <c r="G106" i="3"/>
  <c r="F106" i="3"/>
  <c r="E106" i="3"/>
  <c r="D106" i="3"/>
  <c r="B106" i="3"/>
  <c r="C106" i="3" s="1"/>
  <c r="P105" i="3"/>
  <c r="O105" i="3"/>
  <c r="N105" i="3"/>
  <c r="M105" i="3"/>
  <c r="L105" i="3"/>
  <c r="K105" i="3"/>
  <c r="J105" i="3"/>
  <c r="I105" i="3"/>
  <c r="H105" i="3"/>
  <c r="G105" i="3"/>
  <c r="F105" i="3"/>
  <c r="E105" i="3"/>
  <c r="D105" i="3"/>
  <c r="B105" i="3"/>
  <c r="C105" i="3" s="1"/>
  <c r="P104" i="3"/>
  <c r="O104" i="3"/>
  <c r="N104" i="3"/>
  <c r="M104" i="3"/>
  <c r="L104" i="3"/>
  <c r="K104" i="3"/>
  <c r="J104" i="3"/>
  <c r="I104" i="3"/>
  <c r="H104" i="3"/>
  <c r="G104" i="3"/>
  <c r="F104" i="3"/>
  <c r="E104" i="3"/>
  <c r="D104" i="3"/>
  <c r="B104" i="3"/>
  <c r="P103" i="3"/>
  <c r="O103" i="3"/>
  <c r="N103" i="3"/>
  <c r="M103" i="3"/>
  <c r="L103" i="3"/>
  <c r="K103" i="3"/>
  <c r="J103" i="3"/>
  <c r="I103" i="3"/>
  <c r="H103" i="3"/>
  <c r="G103" i="3"/>
  <c r="F103" i="3"/>
  <c r="E103" i="3"/>
  <c r="D103" i="3"/>
  <c r="B103" i="3"/>
  <c r="P102" i="3"/>
  <c r="O102" i="3"/>
  <c r="N102" i="3"/>
  <c r="M102" i="3"/>
  <c r="L102" i="3"/>
  <c r="K102" i="3"/>
  <c r="J102" i="3"/>
  <c r="I102" i="3"/>
  <c r="H102" i="3"/>
  <c r="G102" i="3"/>
  <c r="F102" i="3"/>
  <c r="E102" i="3"/>
  <c r="D102" i="3"/>
  <c r="B102" i="3"/>
  <c r="C102" i="3" s="1"/>
  <c r="P101" i="3"/>
  <c r="O101" i="3"/>
  <c r="N101" i="3"/>
  <c r="M101" i="3"/>
  <c r="L101" i="3"/>
  <c r="K101" i="3"/>
  <c r="J101" i="3"/>
  <c r="I101" i="3"/>
  <c r="H101" i="3"/>
  <c r="G101" i="3"/>
  <c r="F101" i="3"/>
  <c r="E101" i="3"/>
  <c r="D101" i="3"/>
  <c r="B101" i="3"/>
  <c r="C101" i="3" s="1"/>
  <c r="P100" i="3"/>
  <c r="O100" i="3"/>
  <c r="N100" i="3"/>
  <c r="M100" i="3"/>
  <c r="L100" i="3"/>
  <c r="K100" i="3"/>
  <c r="J100" i="3"/>
  <c r="I100" i="3"/>
  <c r="H100" i="3"/>
  <c r="G100" i="3"/>
  <c r="F100" i="3"/>
  <c r="E100" i="3"/>
  <c r="D100" i="3"/>
  <c r="B100" i="3"/>
  <c r="C100" i="3" s="1"/>
  <c r="P99" i="3"/>
  <c r="O99" i="3"/>
  <c r="N99" i="3"/>
  <c r="M99" i="3"/>
  <c r="L99" i="3"/>
  <c r="K99" i="3"/>
  <c r="J99" i="3"/>
  <c r="I99" i="3"/>
  <c r="H99" i="3"/>
  <c r="G99" i="3"/>
  <c r="F99" i="3"/>
  <c r="E99" i="3"/>
  <c r="D99" i="3"/>
  <c r="B99" i="3"/>
  <c r="P98" i="3"/>
  <c r="O98" i="3"/>
  <c r="N98" i="3"/>
  <c r="M98" i="3"/>
  <c r="L98" i="3"/>
  <c r="K98" i="3"/>
  <c r="J98" i="3"/>
  <c r="I98" i="3"/>
  <c r="H98" i="3"/>
  <c r="G98" i="3"/>
  <c r="F98" i="3"/>
  <c r="E98" i="3"/>
  <c r="D98" i="3"/>
  <c r="B98" i="3"/>
  <c r="C98" i="3" s="1"/>
  <c r="P97" i="3"/>
  <c r="O97" i="3"/>
  <c r="N97" i="3"/>
  <c r="M97" i="3"/>
  <c r="L97" i="3"/>
  <c r="K97" i="3"/>
  <c r="J97" i="3"/>
  <c r="I97" i="3"/>
  <c r="H97" i="3"/>
  <c r="G97" i="3"/>
  <c r="F97" i="3"/>
  <c r="E97" i="3"/>
  <c r="D97" i="3"/>
  <c r="B97" i="3"/>
  <c r="C97" i="3" s="1"/>
  <c r="P96" i="3"/>
  <c r="O96" i="3"/>
  <c r="N96" i="3"/>
  <c r="M96" i="3"/>
  <c r="L96" i="3"/>
  <c r="K96" i="3"/>
  <c r="J96" i="3"/>
  <c r="I96" i="3"/>
  <c r="H96" i="3"/>
  <c r="G96" i="3"/>
  <c r="F96" i="3"/>
  <c r="E96" i="3"/>
  <c r="D96" i="3"/>
  <c r="B96" i="3"/>
  <c r="P95" i="3"/>
  <c r="O95" i="3"/>
  <c r="N95" i="3"/>
  <c r="M95" i="3"/>
  <c r="L95" i="3"/>
  <c r="K95" i="3"/>
  <c r="J95" i="3"/>
  <c r="I95" i="3"/>
  <c r="H95" i="3"/>
  <c r="G95" i="3"/>
  <c r="F95" i="3"/>
  <c r="E95" i="3"/>
  <c r="D95" i="3"/>
  <c r="B95" i="3"/>
  <c r="C95" i="3" s="1"/>
  <c r="P94" i="3"/>
  <c r="O94" i="3"/>
  <c r="N94" i="3"/>
  <c r="M94" i="3"/>
  <c r="L94" i="3"/>
  <c r="K94" i="3"/>
  <c r="J94" i="3"/>
  <c r="I94" i="3"/>
  <c r="H94" i="3"/>
  <c r="G94" i="3"/>
  <c r="F94" i="3"/>
  <c r="E94" i="3"/>
  <c r="D94" i="3"/>
  <c r="C94" i="3"/>
  <c r="B94" i="3"/>
  <c r="P93" i="3"/>
  <c r="O93" i="3"/>
  <c r="N93" i="3"/>
  <c r="M93" i="3"/>
  <c r="L93" i="3"/>
  <c r="K93" i="3"/>
  <c r="J93" i="3"/>
  <c r="I93" i="3"/>
  <c r="H93" i="3"/>
  <c r="G93" i="3"/>
  <c r="F93" i="3"/>
  <c r="E93" i="3"/>
  <c r="D93" i="3"/>
  <c r="B93" i="3"/>
  <c r="C93" i="3" s="1"/>
  <c r="P92" i="3"/>
  <c r="O92" i="3"/>
  <c r="N92" i="3"/>
  <c r="M92" i="3"/>
  <c r="L92" i="3"/>
  <c r="K92" i="3"/>
  <c r="J92" i="3"/>
  <c r="I92" i="3"/>
  <c r="H92" i="3"/>
  <c r="G92" i="3"/>
  <c r="F92" i="3"/>
  <c r="E92" i="3"/>
  <c r="D92" i="3"/>
  <c r="B92" i="3"/>
  <c r="P91" i="3"/>
  <c r="O91" i="3"/>
  <c r="N91" i="3"/>
  <c r="M91" i="3"/>
  <c r="L91" i="3"/>
  <c r="K91" i="3"/>
  <c r="J91" i="3"/>
  <c r="I91" i="3"/>
  <c r="H91" i="3"/>
  <c r="G91" i="3"/>
  <c r="F91" i="3"/>
  <c r="E91" i="3"/>
  <c r="D91" i="3"/>
  <c r="B91" i="3"/>
  <c r="C91" i="3" s="1"/>
  <c r="P90" i="3"/>
  <c r="O90" i="3"/>
  <c r="N90" i="3"/>
  <c r="M90" i="3"/>
  <c r="L90" i="3"/>
  <c r="K90" i="3"/>
  <c r="J90" i="3"/>
  <c r="I90" i="3"/>
  <c r="H90" i="3"/>
  <c r="G90" i="3"/>
  <c r="F90" i="3"/>
  <c r="E90" i="3"/>
  <c r="D90" i="3"/>
  <c r="B90" i="3"/>
  <c r="C90" i="3" s="1"/>
  <c r="P89" i="3"/>
  <c r="O89" i="3"/>
  <c r="N89" i="3"/>
  <c r="M89" i="3"/>
  <c r="L89" i="3"/>
  <c r="K89" i="3"/>
  <c r="J89" i="3"/>
  <c r="I89" i="3"/>
  <c r="H89" i="3"/>
  <c r="G89" i="3"/>
  <c r="F89" i="3"/>
  <c r="E89" i="3"/>
  <c r="D89" i="3"/>
  <c r="B89" i="3"/>
  <c r="P88" i="3"/>
  <c r="O88" i="3"/>
  <c r="N88" i="3"/>
  <c r="M88" i="3"/>
  <c r="L88" i="3"/>
  <c r="K88" i="3"/>
  <c r="J88" i="3"/>
  <c r="I88" i="3"/>
  <c r="H88" i="3"/>
  <c r="G88" i="3"/>
  <c r="F88" i="3"/>
  <c r="E88" i="3"/>
  <c r="D88" i="3"/>
  <c r="B88" i="3"/>
  <c r="P87" i="3"/>
  <c r="O87" i="3"/>
  <c r="N87" i="3"/>
  <c r="M87" i="3"/>
  <c r="L87" i="3"/>
  <c r="K87" i="3"/>
  <c r="J87" i="3"/>
  <c r="I87" i="3"/>
  <c r="H87" i="3"/>
  <c r="G87" i="3"/>
  <c r="F87" i="3"/>
  <c r="E87" i="3"/>
  <c r="D87" i="3"/>
  <c r="B87" i="3"/>
  <c r="C87" i="3" s="1"/>
  <c r="P86" i="3"/>
  <c r="O86" i="3"/>
  <c r="N86" i="3"/>
  <c r="M86" i="3"/>
  <c r="L86" i="3"/>
  <c r="K86" i="3"/>
  <c r="J86" i="3"/>
  <c r="I86" i="3"/>
  <c r="H86" i="3"/>
  <c r="G86" i="3"/>
  <c r="F86" i="3"/>
  <c r="E86" i="3"/>
  <c r="D86" i="3"/>
  <c r="B86" i="3"/>
  <c r="C86" i="3" s="1"/>
  <c r="P85" i="3"/>
  <c r="O85" i="3"/>
  <c r="N85" i="3"/>
  <c r="M85" i="3"/>
  <c r="L85" i="3"/>
  <c r="K85" i="3"/>
  <c r="J85" i="3"/>
  <c r="I85" i="3"/>
  <c r="H85" i="3"/>
  <c r="G85" i="3"/>
  <c r="F85" i="3"/>
  <c r="E85" i="3"/>
  <c r="D85" i="3"/>
  <c r="B85" i="3"/>
  <c r="C85" i="3" s="1"/>
  <c r="P84" i="3"/>
  <c r="O84" i="3"/>
  <c r="N84" i="3"/>
  <c r="M84" i="3"/>
  <c r="L84" i="3"/>
  <c r="K84" i="3"/>
  <c r="J84" i="3"/>
  <c r="I84" i="3"/>
  <c r="H84" i="3"/>
  <c r="G84" i="3"/>
  <c r="F84" i="3"/>
  <c r="E84" i="3"/>
  <c r="D84" i="3"/>
  <c r="B84" i="3"/>
  <c r="P83" i="3"/>
  <c r="O83" i="3"/>
  <c r="N83" i="3"/>
  <c r="M83" i="3"/>
  <c r="L83" i="3"/>
  <c r="K83" i="3"/>
  <c r="J83" i="3"/>
  <c r="I83" i="3"/>
  <c r="H83" i="3"/>
  <c r="G83" i="3"/>
  <c r="F83" i="3"/>
  <c r="E83" i="3"/>
  <c r="D83" i="3"/>
  <c r="B83" i="3"/>
  <c r="P82" i="3"/>
  <c r="O82" i="3"/>
  <c r="N82" i="3"/>
  <c r="M82" i="3"/>
  <c r="L82" i="3"/>
  <c r="K82" i="3"/>
  <c r="J82" i="3"/>
  <c r="I82" i="3"/>
  <c r="H82" i="3"/>
  <c r="G82" i="3"/>
  <c r="F82" i="3"/>
  <c r="E82" i="3"/>
  <c r="D82" i="3"/>
  <c r="B82" i="3"/>
  <c r="P81" i="3"/>
  <c r="O81" i="3"/>
  <c r="N81" i="3"/>
  <c r="M81" i="3"/>
  <c r="L81" i="3"/>
  <c r="K81" i="3"/>
  <c r="J81" i="3"/>
  <c r="I81" i="3"/>
  <c r="H81" i="3"/>
  <c r="G81" i="3"/>
  <c r="F81" i="3"/>
  <c r="E81" i="3"/>
  <c r="D81" i="3"/>
  <c r="B81" i="3"/>
  <c r="C81" i="3" s="1"/>
  <c r="P80" i="3"/>
  <c r="O80" i="3"/>
  <c r="N80" i="3"/>
  <c r="M80" i="3"/>
  <c r="L80" i="3"/>
  <c r="K80" i="3"/>
  <c r="J80" i="3"/>
  <c r="I80" i="3"/>
  <c r="H80" i="3"/>
  <c r="G80" i="3"/>
  <c r="F80" i="3"/>
  <c r="E80" i="3"/>
  <c r="D80" i="3"/>
  <c r="B80" i="3"/>
  <c r="P79" i="3"/>
  <c r="O79" i="3"/>
  <c r="N79" i="3"/>
  <c r="M79" i="3"/>
  <c r="L79" i="3"/>
  <c r="K79" i="3"/>
  <c r="J79" i="3"/>
  <c r="I79" i="3"/>
  <c r="H79" i="3"/>
  <c r="G79" i="3"/>
  <c r="F79" i="3"/>
  <c r="E79" i="3"/>
  <c r="D79" i="3"/>
  <c r="B79" i="3"/>
  <c r="C79" i="3" s="1"/>
  <c r="P78" i="3"/>
  <c r="O78" i="3"/>
  <c r="N78" i="3"/>
  <c r="M78" i="3"/>
  <c r="L78" i="3"/>
  <c r="K78" i="3"/>
  <c r="J78" i="3"/>
  <c r="I78" i="3"/>
  <c r="H78" i="3"/>
  <c r="G78" i="3"/>
  <c r="F78" i="3"/>
  <c r="E78" i="3"/>
  <c r="D78" i="3"/>
  <c r="B78" i="3"/>
  <c r="C78" i="3" s="1"/>
  <c r="P77" i="3"/>
  <c r="O77" i="3"/>
  <c r="N77" i="3"/>
  <c r="M77" i="3"/>
  <c r="L77" i="3"/>
  <c r="K77" i="3"/>
  <c r="J77" i="3"/>
  <c r="I77" i="3"/>
  <c r="H77" i="3"/>
  <c r="G77" i="3"/>
  <c r="F77" i="3"/>
  <c r="E77" i="3"/>
  <c r="D77" i="3"/>
  <c r="B77" i="3"/>
  <c r="C77" i="3" s="1"/>
  <c r="P76" i="3"/>
  <c r="O76" i="3"/>
  <c r="N76" i="3"/>
  <c r="M76" i="3"/>
  <c r="L76" i="3"/>
  <c r="K76" i="3"/>
  <c r="J76" i="3"/>
  <c r="I76" i="3"/>
  <c r="H76" i="3"/>
  <c r="G76" i="3"/>
  <c r="F76" i="3"/>
  <c r="E76" i="3"/>
  <c r="D76" i="3"/>
  <c r="B76" i="3"/>
  <c r="P75" i="3"/>
  <c r="O75" i="3"/>
  <c r="N75" i="3"/>
  <c r="M75" i="3"/>
  <c r="L75" i="3"/>
  <c r="K75" i="3"/>
  <c r="J75" i="3"/>
  <c r="I75" i="3"/>
  <c r="H75" i="3"/>
  <c r="G75" i="3"/>
  <c r="F75" i="3"/>
  <c r="E75" i="3"/>
  <c r="D75" i="3"/>
  <c r="B75" i="3"/>
  <c r="C75" i="3" s="1"/>
  <c r="P74" i="3"/>
  <c r="O74" i="3"/>
  <c r="N74" i="3"/>
  <c r="M74" i="3"/>
  <c r="L74" i="3"/>
  <c r="K74" i="3"/>
  <c r="J74" i="3"/>
  <c r="I74" i="3"/>
  <c r="H74" i="3"/>
  <c r="G74" i="3"/>
  <c r="F74" i="3"/>
  <c r="E74" i="3"/>
  <c r="D74" i="3"/>
  <c r="B74" i="3"/>
  <c r="C74" i="3" s="1"/>
  <c r="P73" i="3"/>
  <c r="O73" i="3"/>
  <c r="N73" i="3"/>
  <c r="M73" i="3"/>
  <c r="L73" i="3"/>
  <c r="K73" i="3"/>
  <c r="J73" i="3"/>
  <c r="I73" i="3"/>
  <c r="H73" i="3"/>
  <c r="G73" i="3"/>
  <c r="F73" i="3"/>
  <c r="E73" i="3"/>
  <c r="D73" i="3"/>
  <c r="B73" i="3"/>
  <c r="P72" i="3"/>
  <c r="O72" i="3"/>
  <c r="N72" i="3"/>
  <c r="M72" i="3"/>
  <c r="L72" i="3"/>
  <c r="K72" i="3"/>
  <c r="J72" i="3"/>
  <c r="I72" i="3"/>
  <c r="H72" i="3"/>
  <c r="G72" i="3"/>
  <c r="F72" i="3"/>
  <c r="E72" i="3"/>
  <c r="D72" i="3"/>
  <c r="B72" i="3"/>
  <c r="P71" i="3"/>
  <c r="O71" i="3"/>
  <c r="N71" i="3"/>
  <c r="M71" i="3"/>
  <c r="L71" i="3"/>
  <c r="K71" i="3"/>
  <c r="J71" i="3"/>
  <c r="I71" i="3"/>
  <c r="H71" i="3"/>
  <c r="G71" i="3"/>
  <c r="F71" i="3"/>
  <c r="E71" i="3"/>
  <c r="D71" i="3"/>
  <c r="B71" i="3"/>
  <c r="P70" i="3"/>
  <c r="O70" i="3"/>
  <c r="N70" i="3"/>
  <c r="M70" i="3"/>
  <c r="L70" i="3"/>
  <c r="K70" i="3"/>
  <c r="J70" i="3"/>
  <c r="I70" i="3"/>
  <c r="H70" i="3"/>
  <c r="G70" i="3"/>
  <c r="F70" i="3"/>
  <c r="E70" i="3"/>
  <c r="D70" i="3"/>
  <c r="B70" i="3"/>
  <c r="C70" i="3" s="1"/>
  <c r="P69" i="3"/>
  <c r="O69" i="3"/>
  <c r="N69" i="3"/>
  <c r="M69" i="3"/>
  <c r="L69" i="3"/>
  <c r="K69" i="3"/>
  <c r="J69" i="3"/>
  <c r="I69" i="3"/>
  <c r="H69" i="3"/>
  <c r="G69" i="3"/>
  <c r="F69" i="3"/>
  <c r="E69" i="3"/>
  <c r="D69" i="3"/>
  <c r="B69" i="3"/>
  <c r="C69" i="3" s="1"/>
  <c r="P68" i="3"/>
  <c r="O68" i="3"/>
  <c r="N68" i="3"/>
  <c r="M68" i="3"/>
  <c r="L68" i="3"/>
  <c r="K68" i="3"/>
  <c r="J68" i="3"/>
  <c r="I68" i="3"/>
  <c r="H68" i="3"/>
  <c r="G68" i="3"/>
  <c r="F68" i="3"/>
  <c r="E68" i="3"/>
  <c r="D68" i="3"/>
  <c r="B68" i="3"/>
  <c r="C68" i="3" s="1"/>
  <c r="P66" i="3"/>
  <c r="O66" i="3"/>
  <c r="N66" i="3"/>
  <c r="M66" i="3"/>
  <c r="L66" i="3"/>
  <c r="K66" i="3"/>
  <c r="J66" i="3"/>
  <c r="I66" i="3"/>
  <c r="H66" i="3"/>
  <c r="G66" i="3"/>
  <c r="F66" i="3"/>
  <c r="E66" i="3"/>
  <c r="D66" i="3"/>
  <c r="B66" i="3"/>
  <c r="C66" i="3" s="1"/>
  <c r="P65" i="3"/>
  <c r="O65" i="3"/>
  <c r="N65" i="3"/>
  <c r="M65" i="3"/>
  <c r="L65" i="3"/>
  <c r="K65" i="3"/>
  <c r="J65" i="3"/>
  <c r="I65" i="3"/>
  <c r="H65" i="3"/>
  <c r="G65" i="3"/>
  <c r="F65" i="3"/>
  <c r="E65" i="3"/>
  <c r="D65" i="3"/>
  <c r="B65" i="3"/>
  <c r="C65" i="3" s="1"/>
  <c r="P64" i="3"/>
  <c r="O64" i="3"/>
  <c r="N64" i="3"/>
  <c r="M64" i="3"/>
  <c r="L64" i="3"/>
  <c r="K64" i="3"/>
  <c r="J64" i="3"/>
  <c r="I64" i="3"/>
  <c r="H64" i="3"/>
  <c r="G64" i="3"/>
  <c r="F64" i="3"/>
  <c r="E64" i="3"/>
  <c r="D64" i="3"/>
  <c r="B64" i="3"/>
  <c r="P63" i="3"/>
  <c r="O63" i="3"/>
  <c r="N63" i="3"/>
  <c r="M63" i="3"/>
  <c r="L63" i="3"/>
  <c r="K63" i="3"/>
  <c r="J63" i="3"/>
  <c r="I63" i="3"/>
  <c r="H63" i="3"/>
  <c r="G63" i="3"/>
  <c r="F63" i="3"/>
  <c r="E63" i="3"/>
  <c r="D63" i="3"/>
  <c r="B63" i="3"/>
  <c r="P62" i="3"/>
  <c r="O62" i="3"/>
  <c r="N62" i="3"/>
  <c r="M62" i="3"/>
  <c r="L62" i="3"/>
  <c r="K62" i="3"/>
  <c r="J62" i="3"/>
  <c r="I62" i="3"/>
  <c r="H62" i="3"/>
  <c r="G62" i="3"/>
  <c r="F62" i="3"/>
  <c r="E62" i="3"/>
  <c r="D62" i="3"/>
  <c r="B62" i="3"/>
  <c r="C62" i="3" s="1"/>
  <c r="P61" i="3"/>
  <c r="O61" i="3"/>
  <c r="N61" i="3"/>
  <c r="M61" i="3"/>
  <c r="L61" i="3"/>
  <c r="K61" i="3"/>
  <c r="J61" i="3"/>
  <c r="I61" i="3"/>
  <c r="H61" i="3"/>
  <c r="G61" i="3"/>
  <c r="F61" i="3"/>
  <c r="E61" i="3"/>
  <c r="D61" i="3"/>
  <c r="B61" i="3"/>
  <c r="C61" i="3" s="1"/>
  <c r="P60" i="3"/>
  <c r="O60" i="3"/>
  <c r="N60" i="3"/>
  <c r="M60" i="3"/>
  <c r="L60" i="3"/>
  <c r="K60" i="3"/>
  <c r="J60" i="3"/>
  <c r="I60" i="3"/>
  <c r="H60" i="3"/>
  <c r="G60" i="3"/>
  <c r="F60" i="3"/>
  <c r="E60" i="3"/>
  <c r="D60" i="3"/>
  <c r="B60" i="3"/>
  <c r="C60" i="3" s="1"/>
  <c r="P59" i="3"/>
  <c r="O59" i="3"/>
  <c r="N59" i="3"/>
  <c r="M59" i="3"/>
  <c r="L59" i="3"/>
  <c r="K59" i="3"/>
  <c r="J59" i="3"/>
  <c r="I59" i="3"/>
  <c r="H59" i="3"/>
  <c r="G59" i="3"/>
  <c r="F59" i="3"/>
  <c r="E59" i="3"/>
  <c r="D59" i="3"/>
  <c r="B59" i="3"/>
  <c r="C59" i="3" s="1"/>
  <c r="P58" i="3"/>
  <c r="O58" i="3"/>
  <c r="N58" i="3"/>
  <c r="M58" i="3"/>
  <c r="L58" i="3"/>
  <c r="K58" i="3"/>
  <c r="J58" i="3"/>
  <c r="I58" i="3"/>
  <c r="H58" i="3"/>
  <c r="G58" i="3"/>
  <c r="F58" i="3"/>
  <c r="E58" i="3"/>
  <c r="D58" i="3"/>
  <c r="B58" i="3"/>
  <c r="P57" i="3"/>
  <c r="O57" i="3"/>
  <c r="N57" i="3"/>
  <c r="M57" i="3"/>
  <c r="L57" i="3"/>
  <c r="K57" i="3"/>
  <c r="J57" i="3"/>
  <c r="I57" i="3"/>
  <c r="H57" i="3"/>
  <c r="G57" i="3"/>
  <c r="F57" i="3"/>
  <c r="E57" i="3"/>
  <c r="D57" i="3"/>
  <c r="B57" i="3"/>
  <c r="C57" i="3" s="1"/>
  <c r="P56" i="3"/>
  <c r="O56" i="3"/>
  <c r="N56" i="3"/>
  <c r="M56" i="3"/>
  <c r="L56" i="3"/>
  <c r="K56" i="3"/>
  <c r="J56" i="3"/>
  <c r="I56" i="3"/>
  <c r="H56" i="3"/>
  <c r="G56" i="3"/>
  <c r="F56" i="3"/>
  <c r="E56" i="3"/>
  <c r="D56" i="3"/>
  <c r="B56" i="3"/>
  <c r="P55" i="3"/>
  <c r="O55" i="3"/>
  <c r="N55" i="3"/>
  <c r="M55" i="3"/>
  <c r="L55" i="3"/>
  <c r="K55" i="3"/>
  <c r="J55" i="3"/>
  <c r="I55" i="3"/>
  <c r="H55" i="3"/>
  <c r="G55" i="3"/>
  <c r="F55" i="3"/>
  <c r="E55" i="3"/>
  <c r="D55" i="3"/>
  <c r="B55" i="3"/>
  <c r="P54" i="3"/>
  <c r="O54" i="3"/>
  <c r="N54" i="3"/>
  <c r="M54" i="3"/>
  <c r="L54" i="3"/>
  <c r="K54" i="3"/>
  <c r="J54" i="3"/>
  <c r="I54" i="3"/>
  <c r="H54" i="3"/>
  <c r="G54" i="3"/>
  <c r="F54" i="3"/>
  <c r="E54" i="3"/>
  <c r="D54" i="3"/>
  <c r="B54" i="3"/>
  <c r="C54" i="3" s="1"/>
  <c r="P53" i="3"/>
  <c r="O53" i="3"/>
  <c r="N53" i="3"/>
  <c r="M53" i="3"/>
  <c r="L53" i="3"/>
  <c r="K53" i="3"/>
  <c r="J53" i="3"/>
  <c r="I53" i="3"/>
  <c r="H53" i="3"/>
  <c r="G53" i="3"/>
  <c r="F53" i="3"/>
  <c r="E53" i="3"/>
  <c r="D53" i="3"/>
  <c r="B53" i="3"/>
  <c r="C53" i="3" s="1"/>
  <c r="P52" i="3"/>
  <c r="O52" i="3"/>
  <c r="N52" i="3"/>
  <c r="M52" i="3"/>
  <c r="L52" i="3"/>
  <c r="K52" i="3"/>
  <c r="J52" i="3"/>
  <c r="I52" i="3"/>
  <c r="H52" i="3"/>
  <c r="G52" i="3"/>
  <c r="F52" i="3"/>
  <c r="E52" i="3"/>
  <c r="D52" i="3"/>
  <c r="B52" i="3"/>
  <c r="C52" i="3" s="1"/>
  <c r="P51" i="3"/>
  <c r="O51" i="3"/>
  <c r="N51" i="3"/>
  <c r="M51" i="3"/>
  <c r="L51" i="3"/>
  <c r="K51" i="3"/>
  <c r="J51" i="3"/>
  <c r="I51" i="3"/>
  <c r="H51" i="3"/>
  <c r="G51" i="3"/>
  <c r="F51" i="3"/>
  <c r="E51" i="3"/>
  <c r="D51" i="3"/>
  <c r="B51" i="3"/>
  <c r="P50" i="3"/>
  <c r="O50" i="3"/>
  <c r="N50" i="3"/>
  <c r="M50" i="3"/>
  <c r="L50" i="3"/>
  <c r="K50" i="3"/>
  <c r="J50" i="3"/>
  <c r="I50" i="3"/>
  <c r="H50" i="3"/>
  <c r="G50" i="3"/>
  <c r="F50" i="3"/>
  <c r="E50" i="3"/>
  <c r="D50" i="3"/>
  <c r="B50" i="3"/>
  <c r="P49" i="3"/>
  <c r="O49" i="3"/>
  <c r="N49" i="3"/>
  <c r="M49" i="3"/>
  <c r="L49" i="3"/>
  <c r="K49" i="3"/>
  <c r="J49" i="3"/>
  <c r="I49" i="3"/>
  <c r="H49" i="3"/>
  <c r="G49" i="3"/>
  <c r="F49" i="3"/>
  <c r="E49" i="3"/>
  <c r="D49" i="3"/>
  <c r="B49" i="3"/>
  <c r="C49" i="3" s="1"/>
  <c r="P48" i="3"/>
  <c r="O48" i="3"/>
  <c r="N48" i="3"/>
  <c r="M48" i="3"/>
  <c r="L48" i="3"/>
  <c r="K48" i="3"/>
  <c r="J48" i="3"/>
  <c r="I48" i="3"/>
  <c r="H48" i="3"/>
  <c r="G48" i="3"/>
  <c r="F48" i="3"/>
  <c r="E48" i="3"/>
  <c r="D48" i="3"/>
  <c r="B48" i="3"/>
  <c r="P47" i="3"/>
  <c r="O47" i="3"/>
  <c r="N47" i="3"/>
  <c r="M47" i="3"/>
  <c r="L47" i="3"/>
  <c r="K47" i="3"/>
  <c r="J47" i="3"/>
  <c r="I47" i="3"/>
  <c r="H47" i="3"/>
  <c r="G47" i="3"/>
  <c r="F47" i="3"/>
  <c r="E47" i="3"/>
  <c r="D47" i="3"/>
  <c r="B47" i="3"/>
  <c r="P46" i="3"/>
  <c r="O46" i="3"/>
  <c r="N46" i="3"/>
  <c r="M46" i="3"/>
  <c r="L46" i="3"/>
  <c r="K46" i="3"/>
  <c r="J46" i="3"/>
  <c r="I46" i="3"/>
  <c r="H46" i="3"/>
  <c r="G46" i="3"/>
  <c r="F46" i="3"/>
  <c r="E46" i="3"/>
  <c r="D46" i="3"/>
  <c r="C46" i="3"/>
  <c r="B46" i="3"/>
  <c r="P45" i="3"/>
  <c r="O45" i="3"/>
  <c r="N45" i="3"/>
  <c r="M45" i="3"/>
  <c r="L45" i="3"/>
  <c r="K45" i="3"/>
  <c r="J45" i="3"/>
  <c r="I45" i="3"/>
  <c r="H45" i="3"/>
  <c r="G45" i="3"/>
  <c r="F45" i="3"/>
  <c r="E45" i="3"/>
  <c r="D45" i="3"/>
  <c r="B45" i="3"/>
  <c r="C45" i="3" s="1"/>
  <c r="P44" i="3"/>
  <c r="O44" i="3"/>
  <c r="N44" i="3"/>
  <c r="M44" i="3"/>
  <c r="L44" i="3"/>
  <c r="K44" i="3"/>
  <c r="J44" i="3"/>
  <c r="I44" i="3"/>
  <c r="H44" i="3"/>
  <c r="G44" i="3"/>
  <c r="F44" i="3"/>
  <c r="E44" i="3"/>
  <c r="D44" i="3"/>
  <c r="B44" i="3"/>
  <c r="C44" i="3" s="1"/>
  <c r="P43" i="3"/>
  <c r="O43" i="3"/>
  <c r="N43" i="3"/>
  <c r="M43" i="3"/>
  <c r="L43" i="3"/>
  <c r="K43" i="3"/>
  <c r="J43" i="3"/>
  <c r="I43" i="3"/>
  <c r="H43" i="3"/>
  <c r="G43" i="3"/>
  <c r="F43" i="3"/>
  <c r="E43" i="3"/>
  <c r="D43" i="3"/>
  <c r="B43" i="3"/>
  <c r="P42" i="3"/>
  <c r="O42" i="3"/>
  <c r="N42" i="3"/>
  <c r="M42" i="3"/>
  <c r="L42" i="3"/>
  <c r="K42" i="3"/>
  <c r="J42" i="3"/>
  <c r="I42" i="3"/>
  <c r="H42" i="3"/>
  <c r="G42" i="3"/>
  <c r="F42" i="3"/>
  <c r="E42" i="3"/>
  <c r="D42" i="3"/>
  <c r="C42" i="3"/>
  <c r="B42" i="3"/>
  <c r="P41" i="3"/>
  <c r="O41" i="3"/>
  <c r="N41" i="3"/>
  <c r="M41" i="3"/>
  <c r="L41" i="3"/>
  <c r="K41" i="3"/>
  <c r="J41" i="3"/>
  <c r="I41" i="3"/>
  <c r="H41" i="3"/>
  <c r="G41" i="3"/>
  <c r="F41" i="3"/>
  <c r="E41" i="3"/>
  <c r="D41" i="3"/>
  <c r="B41" i="3"/>
  <c r="C41" i="3" s="1"/>
  <c r="P39" i="3"/>
  <c r="O39" i="3"/>
  <c r="N39" i="3"/>
  <c r="M39" i="3"/>
  <c r="L39" i="3"/>
  <c r="K39" i="3"/>
  <c r="J39" i="3"/>
  <c r="I39" i="3"/>
  <c r="H39" i="3"/>
  <c r="G39" i="3"/>
  <c r="F39" i="3"/>
  <c r="E39" i="3"/>
  <c r="D39" i="3"/>
  <c r="B39" i="3"/>
  <c r="P38" i="3"/>
  <c r="O38" i="3"/>
  <c r="N38" i="3"/>
  <c r="M38" i="3"/>
  <c r="L38" i="3"/>
  <c r="K38" i="3"/>
  <c r="J38" i="3"/>
  <c r="I38" i="3"/>
  <c r="H38" i="3"/>
  <c r="G38" i="3"/>
  <c r="F38" i="3"/>
  <c r="E38" i="3"/>
  <c r="D38" i="3"/>
  <c r="B38" i="3"/>
  <c r="P37" i="3"/>
  <c r="O37" i="3"/>
  <c r="N37" i="3"/>
  <c r="M37" i="3"/>
  <c r="L37" i="3"/>
  <c r="K37" i="3"/>
  <c r="J37" i="3"/>
  <c r="I37" i="3"/>
  <c r="H37" i="3"/>
  <c r="G37" i="3"/>
  <c r="F37" i="3"/>
  <c r="E37" i="3"/>
  <c r="D37" i="3"/>
  <c r="B37" i="3"/>
  <c r="C37" i="3" s="1"/>
  <c r="P36" i="3"/>
  <c r="O36" i="3"/>
  <c r="N36" i="3"/>
  <c r="M36" i="3"/>
  <c r="L36" i="3"/>
  <c r="K36" i="3"/>
  <c r="J36" i="3"/>
  <c r="I36" i="3"/>
  <c r="H36" i="3"/>
  <c r="G36" i="3"/>
  <c r="F36" i="3"/>
  <c r="E36" i="3"/>
  <c r="D36" i="3"/>
  <c r="B36" i="3"/>
  <c r="C36" i="3" s="1"/>
  <c r="P35" i="3"/>
  <c r="O35" i="3"/>
  <c r="N35" i="3"/>
  <c r="M35" i="3"/>
  <c r="L35" i="3"/>
  <c r="K35" i="3"/>
  <c r="J35" i="3"/>
  <c r="I35" i="3"/>
  <c r="H35" i="3"/>
  <c r="G35" i="3"/>
  <c r="F35" i="3"/>
  <c r="E35" i="3"/>
  <c r="D35" i="3"/>
  <c r="B35" i="3"/>
  <c r="P34" i="3"/>
  <c r="O34" i="3"/>
  <c r="N34" i="3"/>
  <c r="M34" i="3"/>
  <c r="L34" i="3"/>
  <c r="K34" i="3"/>
  <c r="J34" i="3"/>
  <c r="I34" i="3"/>
  <c r="H34" i="3"/>
  <c r="G34" i="3"/>
  <c r="F34" i="3"/>
  <c r="E34" i="3"/>
  <c r="D34" i="3"/>
  <c r="B34" i="3"/>
  <c r="P33" i="3"/>
  <c r="O33" i="3"/>
  <c r="N33" i="3"/>
  <c r="M33" i="3"/>
  <c r="L33" i="3"/>
  <c r="K33" i="3"/>
  <c r="J33" i="3"/>
  <c r="I33" i="3"/>
  <c r="H33" i="3"/>
  <c r="G33" i="3"/>
  <c r="F33" i="3"/>
  <c r="E33" i="3"/>
  <c r="D33" i="3"/>
  <c r="B33" i="3"/>
  <c r="C33" i="3" s="1"/>
  <c r="P32" i="3"/>
  <c r="O32" i="3"/>
  <c r="N32" i="3"/>
  <c r="M32" i="3"/>
  <c r="L32" i="3"/>
  <c r="K32" i="3"/>
  <c r="J32" i="3"/>
  <c r="I32" i="3"/>
  <c r="H32" i="3"/>
  <c r="G32" i="3"/>
  <c r="F32" i="3"/>
  <c r="E32" i="3"/>
  <c r="D32" i="3"/>
  <c r="B32" i="3"/>
  <c r="C32" i="3" s="1"/>
  <c r="P31" i="3"/>
  <c r="O31" i="3"/>
  <c r="N31" i="3"/>
  <c r="M31" i="3"/>
  <c r="L31" i="3"/>
  <c r="K31" i="3"/>
  <c r="J31" i="3"/>
  <c r="I31" i="3"/>
  <c r="H31" i="3"/>
  <c r="G31" i="3"/>
  <c r="F31" i="3"/>
  <c r="E31" i="3"/>
  <c r="D31" i="3"/>
  <c r="B31" i="3"/>
  <c r="P30" i="3"/>
  <c r="O30" i="3"/>
  <c r="N30" i="3"/>
  <c r="M30" i="3"/>
  <c r="L30" i="3"/>
  <c r="K30" i="3"/>
  <c r="J30" i="3"/>
  <c r="I30" i="3"/>
  <c r="H30" i="3"/>
  <c r="G30" i="3"/>
  <c r="F30" i="3"/>
  <c r="E30" i="3"/>
  <c r="D30" i="3"/>
  <c r="C30" i="3"/>
  <c r="B30" i="3"/>
  <c r="P29" i="3"/>
  <c r="O29" i="3"/>
  <c r="N29" i="3"/>
  <c r="M29" i="3"/>
  <c r="L29" i="3"/>
  <c r="K29" i="3"/>
  <c r="J29" i="3"/>
  <c r="I29" i="3"/>
  <c r="H29" i="3"/>
  <c r="G29" i="3"/>
  <c r="F29" i="3"/>
  <c r="E29" i="3"/>
  <c r="D29" i="3"/>
  <c r="B29" i="3"/>
  <c r="C29" i="3" s="1"/>
  <c r="P28" i="3"/>
  <c r="O28" i="3"/>
  <c r="N28" i="3"/>
  <c r="M28" i="3"/>
  <c r="L28" i="3"/>
  <c r="K28" i="3"/>
  <c r="J28" i="3"/>
  <c r="I28" i="3"/>
  <c r="H28" i="3"/>
  <c r="G28" i="3"/>
  <c r="F28" i="3"/>
  <c r="E28" i="3"/>
  <c r="D28" i="3"/>
  <c r="B28" i="3"/>
  <c r="C28" i="3" s="1"/>
  <c r="P27" i="3"/>
  <c r="O27" i="3"/>
  <c r="N27" i="3"/>
  <c r="M27" i="3"/>
  <c r="L27" i="3"/>
  <c r="K27" i="3"/>
  <c r="J27" i="3"/>
  <c r="I27" i="3"/>
  <c r="H27" i="3"/>
  <c r="G27" i="3"/>
  <c r="F27" i="3"/>
  <c r="E27" i="3"/>
  <c r="D27" i="3"/>
  <c r="B27" i="3"/>
  <c r="P25" i="3"/>
  <c r="O25" i="3"/>
  <c r="N25" i="3"/>
  <c r="M25" i="3"/>
  <c r="L25" i="3"/>
  <c r="K25" i="3"/>
  <c r="J25" i="3"/>
  <c r="I25" i="3"/>
  <c r="H25" i="3"/>
  <c r="G25" i="3"/>
  <c r="F25" i="3"/>
  <c r="E25" i="3"/>
  <c r="D25" i="3"/>
  <c r="B25" i="3"/>
  <c r="C25" i="3" s="1"/>
  <c r="P23" i="3"/>
  <c r="O23" i="3"/>
  <c r="N23" i="3"/>
  <c r="M23" i="3"/>
  <c r="L23" i="3"/>
  <c r="K23" i="3"/>
  <c r="J23" i="3"/>
  <c r="I23" i="3"/>
  <c r="H23" i="3"/>
  <c r="G23" i="3"/>
  <c r="F23" i="3"/>
  <c r="E23" i="3"/>
  <c r="D23" i="3"/>
  <c r="B23" i="3"/>
  <c r="C23" i="3" s="1"/>
  <c r="P22" i="3"/>
  <c r="O22" i="3"/>
  <c r="N22" i="3"/>
  <c r="M22" i="3"/>
  <c r="L22" i="3"/>
  <c r="K22" i="3"/>
  <c r="J22" i="3"/>
  <c r="I22" i="3"/>
  <c r="H22" i="3"/>
  <c r="G22" i="3"/>
  <c r="F22" i="3"/>
  <c r="E22" i="3"/>
  <c r="D22" i="3"/>
  <c r="B22" i="3"/>
  <c r="C22" i="3" s="1"/>
  <c r="P21" i="3"/>
  <c r="O21" i="3"/>
  <c r="N21" i="3"/>
  <c r="M21" i="3"/>
  <c r="L21" i="3"/>
  <c r="K21" i="3"/>
  <c r="J21" i="3"/>
  <c r="I21" i="3"/>
  <c r="H21" i="3"/>
  <c r="G21" i="3"/>
  <c r="F21" i="3"/>
  <c r="E21" i="3"/>
  <c r="D21" i="3"/>
  <c r="B21" i="3"/>
  <c r="P20" i="3"/>
  <c r="O20" i="3"/>
  <c r="N20" i="3"/>
  <c r="M20" i="3"/>
  <c r="L20" i="3"/>
  <c r="K20" i="3"/>
  <c r="J20" i="3"/>
  <c r="I20" i="3"/>
  <c r="H20" i="3"/>
  <c r="G20" i="3"/>
  <c r="F20" i="3"/>
  <c r="E20" i="3"/>
  <c r="D20" i="3"/>
  <c r="B20" i="3"/>
  <c r="C20" i="3" s="1"/>
  <c r="P19" i="3"/>
  <c r="O19" i="3"/>
  <c r="N19" i="3"/>
  <c r="M19" i="3"/>
  <c r="L19" i="3"/>
  <c r="K19" i="3"/>
  <c r="J19" i="3"/>
  <c r="I19" i="3"/>
  <c r="H19" i="3"/>
  <c r="G19" i="3"/>
  <c r="F19" i="3"/>
  <c r="E19" i="3"/>
  <c r="D19" i="3"/>
  <c r="C19" i="3"/>
  <c r="B19" i="3"/>
  <c r="P18" i="3"/>
  <c r="O18" i="3"/>
  <c r="N18" i="3"/>
  <c r="M18" i="3"/>
  <c r="L18" i="3"/>
  <c r="K18" i="3"/>
  <c r="J18" i="3"/>
  <c r="I18" i="3"/>
  <c r="H18" i="3"/>
  <c r="G18" i="3"/>
  <c r="F18" i="3"/>
  <c r="E18" i="3"/>
  <c r="D18" i="3"/>
  <c r="B18" i="3"/>
  <c r="C18" i="3" s="1"/>
  <c r="P17" i="3"/>
  <c r="O17" i="3"/>
  <c r="N17" i="3"/>
  <c r="M17" i="3"/>
  <c r="L17" i="3"/>
  <c r="K17" i="3"/>
  <c r="J17" i="3"/>
  <c r="I17" i="3"/>
  <c r="H17" i="3"/>
  <c r="G17" i="3"/>
  <c r="F17" i="3"/>
  <c r="E17" i="3"/>
  <c r="D17" i="3"/>
  <c r="B17" i="3"/>
  <c r="P16" i="3"/>
  <c r="O16" i="3"/>
  <c r="N16" i="3"/>
  <c r="M16" i="3"/>
  <c r="L16" i="3"/>
  <c r="K16" i="3"/>
  <c r="J16" i="3"/>
  <c r="I16" i="3"/>
  <c r="H16" i="3"/>
  <c r="G16" i="3"/>
  <c r="F16" i="3"/>
  <c r="E16" i="3"/>
  <c r="D16" i="3"/>
  <c r="B16" i="3"/>
  <c r="P15" i="3"/>
  <c r="O15" i="3"/>
  <c r="N15" i="3"/>
  <c r="M15" i="3"/>
  <c r="L15" i="3"/>
  <c r="K15" i="3"/>
  <c r="J15" i="3"/>
  <c r="I15" i="3"/>
  <c r="H15" i="3"/>
  <c r="G15" i="3"/>
  <c r="F15" i="3"/>
  <c r="E15" i="3"/>
  <c r="D15" i="3"/>
  <c r="B15" i="3"/>
  <c r="C15" i="3" s="1"/>
  <c r="P14" i="3"/>
  <c r="O14" i="3"/>
  <c r="N14" i="3"/>
  <c r="M14" i="3"/>
  <c r="L14" i="3"/>
  <c r="K14" i="3"/>
  <c r="J14" i="3"/>
  <c r="I14" i="3"/>
  <c r="H14" i="3"/>
  <c r="G14" i="3"/>
  <c r="F14" i="3"/>
  <c r="E14" i="3"/>
  <c r="D14" i="3"/>
  <c r="B14" i="3"/>
  <c r="C14" i="3" s="1"/>
  <c r="P10" i="3"/>
  <c r="P118" i="2"/>
  <c r="O118" i="2"/>
  <c r="N118" i="2"/>
  <c r="M118" i="2"/>
  <c r="L118" i="2"/>
  <c r="K118" i="2"/>
  <c r="J118" i="2"/>
  <c r="I118" i="2"/>
  <c r="H118" i="2"/>
  <c r="G118" i="2"/>
  <c r="F118" i="2"/>
  <c r="E118" i="2"/>
  <c r="D118" i="2"/>
  <c r="B118" i="2"/>
  <c r="C118" i="2" s="1"/>
  <c r="P117" i="2"/>
  <c r="O117" i="2"/>
  <c r="N117" i="2"/>
  <c r="M117" i="2"/>
  <c r="L117" i="2"/>
  <c r="K117" i="2"/>
  <c r="J117" i="2"/>
  <c r="I117" i="2"/>
  <c r="H117" i="2"/>
  <c r="G117" i="2"/>
  <c r="F117" i="2"/>
  <c r="E117" i="2"/>
  <c r="D117" i="2"/>
  <c r="B117" i="2"/>
  <c r="C117" i="2" s="1"/>
  <c r="P116" i="2"/>
  <c r="O116" i="2"/>
  <c r="N116" i="2"/>
  <c r="M116" i="2"/>
  <c r="L116" i="2"/>
  <c r="K116" i="2"/>
  <c r="J116" i="2"/>
  <c r="I116" i="2"/>
  <c r="H116" i="2"/>
  <c r="G116" i="2"/>
  <c r="F116" i="2"/>
  <c r="E116" i="2"/>
  <c r="D116" i="2"/>
  <c r="B116" i="2"/>
  <c r="C116" i="2" s="1"/>
  <c r="P115" i="2"/>
  <c r="O115" i="2"/>
  <c r="N115" i="2"/>
  <c r="M115" i="2"/>
  <c r="L115" i="2"/>
  <c r="K115" i="2"/>
  <c r="J115" i="2"/>
  <c r="I115" i="2"/>
  <c r="H115" i="2"/>
  <c r="G115" i="2"/>
  <c r="F115" i="2"/>
  <c r="E115" i="2"/>
  <c r="D115" i="2"/>
  <c r="B115" i="2"/>
  <c r="P114" i="2"/>
  <c r="O114" i="2"/>
  <c r="N114" i="2"/>
  <c r="M114" i="2"/>
  <c r="L114" i="2"/>
  <c r="K114" i="2"/>
  <c r="J114" i="2"/>
  <c r="I114" i="2"/>
  <c r="H114" i="2"/>
  <c r="G114" i="2"/>
  <c r="F114" i="2"/>
  <c r="E114" i="2"/>
  <c r="D114" i="2"/>
  <c r="B114" i="2"/>
  <c r="C114" i="2" s="1"/>
  <c r="P113" i="2"/>
  <c r="O113" i="2"/>
  <c r="N113" i="2"/>
  <c r="M113" i="2"/>
  <c r="L113" i="2"/>
  <c r="K113" i="2"/>
  <c r="J113" i="2"/>
  <c r="I113" i="2"/>
  <c r="H113" i="2"/>
  <c r="G113" i="2"/>
  <c r="F113" i="2"/>
  <c r="E113" i="2"/>
  <c r="D113" i="2"/>
  <c r="B113" i="2"/>
  <c r="P112" i="2"/>
  <c r="O112" i="2"/>
  <c r="N112" i="2"/>
  <c r="M112" i="2"/>
  <c r="L112" i="2"/>
  <c r="K112" i="2"/>
  <c r="J112" i="2"/>
  <c r="I112" i="2"/>
  <c r="H112" i="2"/>
  <c r="G112" i="2"/>
  <c r="F112" i="2"/>
  <c r="E112" i="2"/>
  <c r="D112" i="2"/>
  <c r="B112" i="2"/>
  <c r="C112" i="2" s="1"/>
  <c r="P111" i="2"/>
  <c r="O111" i="2"/>
  <c r="N111" i="2"/>
  <c r="M111" i="2"/>
  <c r="L111" i="2"/>
  <c r="K111" i="2"/>
  <c r="J111" i="2"/>
  <c r="I111" i="2"/>
  <c r="H111" i="2"/>
  <c r="G111" i="2"/>
  <c r="F111" i="2"/>
  <c r="E111" i="2"/>
  <c r="D111" i="2"/>
  <c r="B111" i="2"/>
  <c r="P110" i="2"/>
  <c r="O110" i="2"/>
  <c r="N110" i="2"/>
  <c r="M110" i="2"/>
  <c r="L110" i="2"/>
  <c r="K110" i="2"/>
  <c r="J110" i="2"/>
  <c r="I110" i="2"/>
  <c r="H110" i="2"/>
  <c r="G110" i="2"/>
  <c r="F110" i="2"/>
  <c r="E110" i="2"/>
  <c r="D110" i="2"/>
  <c r="B110" i="2"/>
  <c r="A110" i="2"/>
  <c r="P109" i="2"/>
  <c r="O109" i="2"/>
  <c r="N109" i="2"/>
  <c r="M109" i="2"/>
  <c r="L109" i="2"/>
  <c r="K109" i="2"/>
  <c r="J109" i="2"/>
  <c r="I109" i="2"/>
  <c r="H109" i="2"/>
  <c r="G109" i="2"/>
  <c r="F109" i="2"/>
  <c r="E109" i="2"/>
  <c r="D109" i="2"/>
  <c r="B109" i="2"/>
  <c r="P108" i="2"/>
  <c r="O108" i="2"/>
  <c r="N108" i="2"/>
  <c r="M108" i="2"/>
  <c r="L108" i="2"/>
  <c r="K108" i="2"/>
  <c r="J108" i="2"/>
  <c r="I108" i="2"/>
  <c r="H108" i="2"/>
  <c r="G108" i="2"/>
  <c r="F108" i="2"/>
  <c r="E108" i="2"/>
  <c r="D108" i="2"/>
  <c r="B108" i="2"/>
  <c r="C108" i="2" s="1"/>
  <c r="P107" i="2"/>
  <c r="O107" i="2"/>
  <c r="N107" i="2"/>
  <c r="M107" i="2"/>
  <c r="L107" i="2"/>
  <c r="K107" i="2"/>
  <c r="J107" i="2"/>
  <c r="I107" i="2"/>
  <c r="H107" i="2"/>
  <c r="G107" i="2"/>
  <c r="F107" i="2"/>
  <c r="E107" i="2"/>
  <c r="D107" i="2"/>
  <c r="B107" i="2"/>
  <c r="C107" i="2" s="1"/>
  <c r="P106" i="2"/>
  <c r="O106" i="2"/>
  <c r="N106" i="2"/>
  <c r="M106" i="2"/>
  <c r="L106" i="2"/>
  <c r="K106" i="2"/>
  <c r="J106" i="2"/>
  <c r="I106" i="2"/>
  <c r="H106" i="2"/>
  <c r="G106" i="2"/>
  <c r="F106" i="2"/>
  <c r="E106" i="2"/>
  <c r="D106" i="2"/>
  <c r="B106" i="2"/>
  <c r="C106" i="2" s="1"/>
  <c r="P105" i="2"/>
  <c r="O105" i="2"/>
  <c r="N105" i="2"/>
  <c r="M105" i="2"/>
  <c r="L105" i="2"/>
  <c r="K105" i="2"/>
  <c r="J105" i="2"/>
  <c r="I105" i="2"/>
  <c r="H105" i="2"/>
  <c r="G105" i="2"/>
  <c r="F105" i="2"/>
  <c r="E105" i="2"/>
  <c r="D105" i="2"/>
  <c r="B105" i="2"/>
  <c r="P104" i="2"/>
  <c r="O104" i="2"/>
  <c r="N104" i="2"/>
  <c r="M104" i="2"/>
  <c r="L104" i="2"/>
  <c r="K104" i="2"/>
  <c r="J104" i="2"/>
  <c r="I104" i="2"/>
  <c r="H104" i="2"/>
  <c r="G104" i="2"/>
  <c r="F104" i="2"/>
  <c r="E104" i="2"/>
  <c r="D104" i="2"/>
  <c r="B104" i="2"/>
  <c r="C104" i="2" s="1"/>
  <c r="P103" i="2"/>
  <c r="O103" i="2"/>
  <c r="N103" i="2"/>
  <c r="M103" i="2"/>
  <c r="L103" i="2"/>
  <c r="K103" i="2"/>
  <c r="J103" i="2"/>
  <c r="I103" i="2"/>
  <c r="H103" i="2"/>
  <c r="G103" i="2"/>
  <c r="F103" i="2"/>
  <c r="E103" i="2"/>
  <c r="D103" i="2"/>
  <c r="B103" i="2"/>
  <c r="C103" i="2" s="1"/>
  <c r="P102" i="2"/>
  <c r="O102" i="2"/>
  <c r="N102" i="2"/>
  <c r="M102" i="2"/>
  <c r="L102" i="2"/>
  <c r="K102" i="2"/>
  <c r="J102" i="2"/>
  <c r="I102" i="2"/>
  <c r="H102" i="2"/>
  <c r="G102" i="2"/>
  <c r="F102" i="2"/>
  <c r="E102" i="2"/>
  <c r="D102" i="2"/>
  <c r="B102" i="2"/>
  <c r="C102" i="2" s="1"/>
  <c r="P101" i="2"/>
  <c r="O101" i="2"/>
  <c r="N101" i="2"/>
  <c r="M101" i="2"/>
  <c r="L101" i="2"/>
  <c r="K101" i="2"/>
  <c r="J101" i="2"/>
  <c r="I101" i="2"/>
  <c r="H101" i="2"/>
  <c r="G101" i="2"/>
  <c r="F101" i="2"/>
  <c r="E101" i="2"/>
  <c r="D101" i="2"/>
  <c r="B101" i="2"/>
  <c r="C101" i="2" s="1"/>
  <c r="P100" i="2"/>
  <c r="O100" i="2"/>
  <c r="N100" i="2"/>
  <c r="M100" i="2"/>
  <c r="L100" i="2"/>
  <c r="K100" i="2"/>
  <c r="J100" i="2"/>
  <c r="I100" i="2"/>
  <c r="H100" i="2"/>
  <c r="G100" i="2"/>
  <c r="F100" i="2"/>
  <c r="E100" i="2"/>
  <c r="D100" i="2"/>
  <c r="B100" i="2"/>
  <c r="C100" i="2" s="1"/>
  <c r="P99" i="2"/>
  <c r="O99" i="2"/>
  <c r="N99" i="2"/>
  <c r="M99" i="2"/>
  <c r="L99" i="2"/>
  <c r="K99" i="2"/>
  <c r="J99" i="2"/>
  <c r="I99" i="2"/>
  <c r="H99" i="2"/>
  <c r="G99" i="2"/>
  <c r="F99" i="2"/>
  <c r="E99" i="2"/>
  <c r="D99" i="2"/>
  <c r="B99" i="2"/>
  <c r="P98" i="2"/>
  <c r="O98" i="2"/>
  <c r="N98" i="2"/>
  <c r="M98" i="2"/>
  <c r="L98" i="2"/>
  <c r="K98" i="2"/>
  <c r="J98" i="2"/>
  <c r="I98" i="2"/>
  <c r="H98" i="2"/>
  <c r="G98" i="2"/>
  <c r="F98" i="2"/>
  <c r="E98" i="2"/>
  <c r="D98" i="2"/>
  <c r="B98" i="2"/>
  <c r="P97" i="2"/>
  <c r="O97" i="2"/>
  <c r="N97" i="2"/>
  <c r="M97" i="2"/>
  <c r="L97" i="2"/>
  <c r="K97" i="2"/>
  <c r="J97" i="2"/>
  <c r="I97" i="2"/>
  <c r="H97" i="2"/>
  <c r="G97" i="2"/>
  <c r="F97" i="2"/>
  <c r="E97" i="2"/>
  <c r="D97" i="2"/>
  <c r="B97" i="2"/>
  <c r="P96" i="2"/>
  <c r="O96" i="2"/>
  <c r="N96" i="2"/>
  <c r="M96" i="2"/>
  <c r="L96" i="2"/>
  <c r="K96" i="2"/>
  <c r="J96" i="2"/>
  <c r="I96" i="2"/>
  <c r="H96" i="2"/>
  <c r="G96" i="2"/>
  <c r="F96" i="2"/>
  <c r="E96" i="2"/>
  <c r="D96" i="2"/>
  <c r="B96" i="2"/>
  <c r="P95" i="2"/>
  <c r="O95" i="2"/>
  <c r="N95" i="2"/>
  <c r="M95" i="2"/>
  <c r="L95" i="2"/>
  <c r="K95" i="2"/>
  <c r="J95" i="2"/>
  <c r="I95" i="2"/>
  <c r="H95" i="2"/>
  <c r="G95" i="2"/>
  <c r="F95" i="2"/>
  <c r="E95" i="2"/>
  <c r="D95" i="2"/>
  <c r="B95" i="2"/>
  <c r="C95" i="2" s="1"/>
  <c r="P94" i="2"/>
  <c r="O94" i="2"/>
  <c r="N94" i="2"/>
  <c r="M94" i="2"/>
  <c r="L94" i="2"/>
  <c r="K94" i="2"/>
  <c r="J94" i="2"/>
  <c r="I94" i="2"/>
  <c r="H94" i="2"/>
  <c r="G94" i="2"/>
  <c r="F94" i="2"/>
  <c r="E94" i="2"/>
  <c r="D94" i="2"/>
  <c r="B94" i="2"/>
  <c r="C94" i="2" s="1"/>
  <c r="P93" i="2"/>
  <c r="O93" i="2"/>
  <c r="N93" i="2"/>
  <c r="M93" i="2"/>
  <c r="L93" i="2"/>
  <c r="K93" i="2"/>
  <c r="J93" i="2"/>
  <c r="I93" i="2"/>
  <c r="H93" i="2"/>
  <c r="G93" i="2"/>
  <c r="F93" i="2"/>
  <c r="E93" i="2"/>
  <c r="D93" i="2"/>
  <c r="B93" i="2"/>
  <c r="P92" i="2"/>
  <c r="O92" i="2"/>
  <c r="N92" i="2"/>
  <c r="M92" i="2"/>
  <c r="L92" i="2"/>
  <c r="K92" i="2"/>
  <c r="J92" i="2"/>
  <c r="I92" i="2"/>
  <c r="H92" i="2"/>
  <c r="G92" i="2"/>
  <c r="F92" i="2"/>
  <c r="E92" i="2"/>
  <c r="D92" i="2"/>
  <c r="B92" i="2"/>
  <c r="C92" i="2" s="1"/>
  <c r="P91" i="2"/>
  <c r="O91" i="2"/>
  <c r="N91" i="2"/>
  <c r="M91" i="2"/>
  <c r="L91" i="2"/>
  <c r="K91" i="2"/>
  <c r="J91" i="2"/>
  <c r="I91" i="2"/>
  <c r="H91" i="2"/>
  <c r="G91" i="2"/>
  <c r="F91" i="2"/>
  <c r="E91" i="2"/>
  <c r="D91" i="2"/>
  <c r="B91" i="2"/>
  <c r="C91" i="2" s="1"/>
  <c r="P90" i="2"/>
  <c r="O90" i="2"/>
  <c r="N90" i="2"/>
  <c r="M90" i="2"/>
  <c r="L90" i="2"/>
  <c r="K90" i="2"/>
  <c r="J90" i="2"/>
  <c r="I90" i="2"/>
  <c r="H90" i="2"/>
  <c r="G90" i="2"/>
  <c r="F90" i="2"/>
  <c r="E90" i="2"/>
  <c r="D90" i="2"/>
  <c r="C90" i="2"/>
  <c r="B90" i="2"/>
  <c r="P89" i="2"/>
  <c r="O89" i="2"/>
  <c r="N89" i="2"/>
  <c r="M89" i="2"/>
  <c r="L89" i="2"/>
  <c r="K89" i="2"/>
  <c r="J89" i="2"/>
  <c r="I89" i="2"/>
  <c r="H89" i="2"/>
  <c r="G89" i="2"/>
  <c r="F89" i="2"/>
  <c r="E89" i="2"/>
  <c r="D89" i="2"/>
  <c r="B89" i="2"/>
  <c r="P88" i="2"/>
  <c r="O88" i="2"/>
  <c r="N88" i="2"/>
  <c r="M88" i="2"/>
  <c r="L88" i="2"/>
  <c r="K88" i="2"/>
  <c r="J88" i="2"/>
  <c r="I88" i="2"/>
  <c r="H88" i="2"/>
  <c r="G88" i="2"/>
  <c r="F88" i="2"/>
  <c r="E88" i="2"/>
  <c r="D88" i="2"/>
  <c r="B88" i="2"/>
  <c r="C88" i="2" s="1"/>
  <c r="P87" i="2"/>
  <c r="O87" i="2"/>
  <c r="N87" i="2"/>
  <c r="M87" i="2"/>
  <c r="L87" i="2"/>
  <c r="K87" i="2"/>
  <c r="J87" i="2"/>
  <c r="I87" i="2"/>
  <c r="H87" i="2"/>
  <c r="G87" i="2"/>
  <c r="F87" i="2"/>
  <c r="E87" i="2"/>
  <c r="D87" i="2"/>
  <c r="C87" i="2"/>
  <c r="B87" i="2"/>
  <c r="A87" i="2"/>
  <c r="P86" i="2"/>
  <c r="O86" i="2"/>
  <c r="N86" i="2"/>
  <c r="M86" i="2"/>
  <c r="L86" i="2"/>
  <c r="K86" i="2"/>
  <c r="J86" i="2"/>
  <c r="I86" i="2"/>
  <c r="H86" i="2"/>
  <c r="G86" i="2"/>
  <c r="F86" i="2"/>
  <c r="E86" i="2"/>
  <c r="D86" i="2"/>
  <c r="C86" i="2"/>
  <c r="B86" i="2"/>
  <c r="P85" i="2"/>
  <c r="O85" i="2"/>
  <c r="N85" i="2"/>
  <c r="M85" i="2"/>
  <c r="L85" i="2"/>
  <c r="K85" i="2"/>
  <c r="J85" i="2"/>
  <c r="I85" i="2"/>
  <c r="H85" i="2"/>
  <c r="G85" i="2"/>
  <c r="F85" i="2"/>
  <c r="E85" i="2"/>
  <c r="D85" i="2"/>
  <c r="B85" i="2"/>
  <c r="P84" i="2"/>
  <c r="O84" i="2"/>
  <c r="N84" i="2"/>
  <c r="M84" i="2"/>
  <c r="L84" i="2"/>
  <c r="K84" i="2"/>
  <c r="J84" i="2"/>
  <c r="I84" i="2"/>
  <c r="H84" i="2"/>
  <c r="G84" i="2"/>
  <c r="F84" i="2"/>
  <c r="E84" i="2"/>
  <c r="D84" i="2"/>
  <c r="B84" i="2"/>
  <c r="P83" i="2"/>
  <c r="O83" i="2"/>
  <c r="N83" i="2"/>
  <c r="M83" i="2"/>
  <c r="L83" i="2"/>
  <c r="K83" i="2"/>
  <c r="J83" i="2"/>
  <c r="I83" i="2"/>
  <c r="H83" i="2"/>
  <c r="G83" i="2"/>
  <c r="F83" i="2"/>
  <c r="E83" i="2"/>
  <c r="D83" i="2"/>
  <c r="B83" i="2"/>
  <c r="C83" i="2" s="1"/>
  <c r="P82" i="2"/>
  <c r="O82" i="2"/>
  <c r="N82" i="2"/>
  <c r="M82" i="2"/>
  <c r="L82" i="2"/>
  <c r="K82" i="2"/>
  <c r="J82" i="2"/>
  <c r="I82" i="2"/>
  <c r="H82" i="2"/>
  <c r="G82" i="2"/>
  <c r="F82" i="2"/>
  <c r="E82" i="2"/>
  <c r="D82" i="2"/>
  <c r="B82" i="2"/>
  <c r="C82" i="2" s="1"/>
  <c r="A82" i="2"/>
  <c r="P81" i="2"/>
  <c r="O81" i="2"/>
  <c r="N81" i="2"/>
  <c r="M81" i="2"/>
  <c r="L81" i="2"/>
  <c r="K81" i="2"/>
  <c r="J81" i="2"/>
  <c r="I81" i="2"/>
  <c r="H81" i="2"/>
  <c r="G81" i="2"/>
  <c r="F81" i="2"/>
  <c r="E81" i="2"/>
  <c r="D81" i="2"/>
  <c r="B81" i="2"/>
  <c r="C81" i="2" s="1"/>
  <c r="P80" i="2"/>
  <c r="O80" i="2"/>
  <c r="N80" i="2"/>
  <c r="M80" i="2"/>
  <c r="L80" i="2"/>
  <c r="K80" i="2"/>
  <c r="J80" i="2"/>
  <c r="I80" i="2"/>
  <c r="H80" i="2"/>
  <c r="G80" i="2"/>
  <c r="F80" i="2"/>
  <c r="E80" i="2"/>
  <c r="D80" i="2"/>
  <c r="C80" i="2"/>
  <c r="B80" i="2"/>
  <c r="P79" i="2"/>
  <c r="O79" i="2"/>
  <c r="N79" i="2"/>
  <c r="M79" i="2"/>
  <c r="L79" i="2"/>
  <c r="K79" i="2"/>
  <c r="J79" i="2"/>
  <c r="I79" i="2"/>
  <c r="H79" i="2"/>
  <c r="G79" i="2"/>
  <c r="F79" i="2"/>
  <c r="E79" i="2"/>
  <c r="D79" i="2"/>
  <c r="B79" i="2"/>
  <c r="P78" i="2"/>
  <c r="O78" i="2"/>
  <c r="N78" i="2"/>
  <c r="M78" i="2"/>
  <c r="L78" i="2"/>
  <c r="K78" i="2"/>
  <c r="J78" i="2"/>
  <c r="I78" i="2"/>
  <c r="H78" i="2"/>
  <c r="G78" i="2"/>
  <c r="F78" i="2"/>
  <c r="E78" i="2"/>
  <c r="D78" i="2"/>
  <c r="B78" i="2"/>
  <c r="C78" i="2" s="1"/>
  <c r="P77" i="2"/>
  <c r="O77" i="2"/>
  <c r="N77" i="2"/>
  <c r="M77" i="2"/>
  <c r="L77" i="2"/>
  <c r="K77" i="2"/>
  <c r="J77" i="2"/>
  <c r="I77" i="2"/>
  <c r="H77" i="2"/>
  <c r="G77" i="2"/>
  <c r="F77" i="2"/>
  <c r="E77" i="2"/>
  <c r="D77" i="2"/>
  <c r="B77" i="2"/>
  <c r="C77" i="2" s="1"/>
  <c r="P76" i="2"/>
  <c r="O76" i="2"/>
  <c r="N76" i="2"/>
  <c r="M76" i="2"/>
  <c r="L76" i="2"/>
  <c r="K76" i="2"/>
  <c r="J76" i="2"/>
  <c r="I76" i="2"/>
  <c r="H76" i="2"/>
  <c r="G76" i="2"/>
  <c r="F76" i="2"/>
  <c r="E76" i="2"/>
  <c r="D76" i="2"/>
  <c r="B76" i="2"/>
  <c r="P75" i="2"/>
  <c r="O75" i="2"/>
  <c r="N75" i="2"/>
  <c r="M75" i="2"/>
  <c r="L75" i="2"/>
  <c r="K75" i="2"/>
  <c r="J75" i="2"/>
  <c r="I75" i="2"/>
  <c r="H75" i="2"/>
  <c r="G75" i="2"/>
  <c r="F75" i="2"/>
  <c r="E75" i="2"/>
  <c r="D75" i="2"/>
  <c r="B75" i="2"/>
  <c r="C75" i="2" s="1"/>
  <c r="P74" i="2"/>
  <c r="O74" i="2"/>
  <c r="N74" i="2"/>
  <c r="M74" i="2"/>
  <c r="L74" i="2"/>
  <c r="K74" i="2"/>
  <c r="J74" i="2"/>
  <c r="I74" i="2"/>
  <c r="H74" i="2"/>
  <c r="G74" i="2"/>
  <c r="F74" i="2"/>
  <c r="E74" i="2"/>
  <c r="D74" i="2"/>
  <c r="C74" i="2"/>
  <c r="B74" i="2"/>
  <c r="P73" i="2"/>
  <c r="O73" i="2"/>
  <c r="N73" i="2"/>
  <c r="M73" i="2"/>
  <c r="L73" i="2"/>
  <c r="K73" i="2"/>
  <c r="J73" i="2"/>
  <c r="I73" i="2"/>
  <c r="H73" i="2"/>
  <c r="G73" i="2"/>
  <c r="F73" i="2"/>
  <c r="E73" i="2"/>
  <c r="D73" i="2"/>
  <c r="B73" i="2"/>
  <c r="P72" i="2"/>
  <c r="O72" i="2"/>
  <c r="N72" i="2"/>
  <c r="M72" i="2"/>
  <c r="L72" i="2"/>
  <c r="K72" i="2"/>
  <c r="J72" i="2"/>
  <c r="I72" i="2"/>
  <c r="H72" i="2"/>
  <c r="G72" i="2"/>
  <c r="F72" i="2"/>
  <c r="E72" i="2"/>
  <c r="D72" i="2"/>
  <c r="B72" i="2"/>
  <c r="P71" i="2"/>
  <c r="O71" i="2"/>
  <c r="N71" i="2"/>
  <c r="M71" i="2"/>
  <c r="L71" i="2"/>
  <c r="K71" i="2"/>
  <c r="J71" i="2"/>
  <c r="I71" i="2"/>
  <c r="H71" i="2"/>
  <c r="G71" i="2"/>
  <c r="F71" i="2"/>
  <c r="E71" i="2"/>
  <c r="D71" i="2"/>
  <c r="B71" i="2"/>
  <c r="C71" i="2" s="1"/>
  <c r="P70" i="2"/>
  <c r="O70" i="2"/>
  <c r="N70" i="2"/>
  <c r="M70" i="2"/>
  <c r="L70" i="2"/>
  <c r="K70" i="2"/>
  <c r="J70" i="2"/>
  <c r="I70" i="2"/>
  <c r="H70" i="2"/>
  <c r="G70" i="2"/>
  <c r="F70" i="2"/>
  <c r="E70" i="2"/>
  <c r="D70" i="2"/>
  <c r="B70" i="2"/>
  <c r="C70" i="2" s="1"/>
  <c r="P69" i="2"/>
  <c r="O69" i="2"/>
  <c r="N69" i="2"/>
  <c r="M69" i="2"/>
  <c r="L69" i="2"/>
  <c r="K69" i="2"/>
  <c r="J69" i="2"/>
  <c r="I69" i="2"/>
  <c r="H69" i="2"/>
  <c r="G69" i="2"/>
  <c r="F69" i="2"/>
  <c r="E69" i="2"/>
  <c r="D69" i="2"/>
  <c r="B69" i="2"/>
  <c r="C69" i="2" s="1"/>
  <c r="P68" i="2"/>
  <c r="O68" i="2"/>
  <c r="N68" i="2"/>
  <c r="M68" i="2"/>
  <c r="L68" i="2"/>
  <c r="K68" i="2"/>
  <c r="J68" i="2"/>
  <c r="I68" i="2"/>
  <c r="H68" i="2"/>
  <c r="G68" i="2"/>
  <c r="F68" i="2"/>
  <c r="E68" i="2"/>
  <c r="D68" i="2"/>
  <c r="B68" i="2"/>
  <c r="C68" i="2" s="1"/>
  <c r="P67" i="2"/>
  <c r="O67" i="2"/>
  <c r="N67" i="2"/>
  <c r="M67" i="2"/>
  <c r="L67" i="2"/>
  <c r="K67" i="2"/>
  <c r="J67" i="2"/>
  <c r="I67" i="2"/>
  <c r="H67" i="2"/>
  <c r="G67" i="2"/>
  <c r="F67" i="2"/>
  <c r="E67" i="2"/>
  <c r="D67" i="2"/>
  <c r="B67" i="2"/>
  <c r="C67" i="2" s="1"/>
  <c r="P66" i="2"/>
  <c r="O66" i="2"/>
  <c r="N66" i="2"/>
  <c r="M66" i="2"/>
  <c r="L66" i="2"/>
  <c r="K66" i="2"/>
  <c r="J66" i="2"/>
  <c r="I66" i="2"/>
  <c r="H66" i="2"/>
  <c r="G66" i="2"/>
  <c r="F66" i="2"/>
  <c r="E66" i="2"/>
  <c r="D66" i="2"/>
  <c r="B66" i="2"/>
  <c r="C66" i="2" s="1"/>
  <c r="P65" i="2"/>
  <c r="O65" i="2"/>
  <c r="N65" i="2"/>
  <c r="M65" i="2"/>
  <c r="L65" i="2"/>
  <c r="K65" i="2"/>
  <c r="J65" i="2"/>
  <c r="I65" i="2"/>
  <c r="H65" i="2"/>
  <c r="G65" i="2"/>
  <c r="F65" i="2"/>
  <c r="E65" i="2"/>
  <c r="D65" i="2"/>
  <c r="B65" i="2"/>
  <c r="C65" i="2" s="1"/>
  <c r="P64" i="2"/>
  <c r="O64" i="2"/>
  <c r="N64" i="2"/>
  <c r="M64" i="2"/>
  <c r="L64" i="2"/>
  <c r="K64" i="2"/>
  <c r="J64" i="2"/>
  <c r="I64" i="2"/>
  <c r="H64" i="2"/>
  <c r="G64" i="2"/>
  <c r="F64" i="2"/>
  <c r="E64" i="2"/>
  <c r="D64" i="2"/>
  <c r="C64" i="2"/>
  <c r="B64" i="2"/>
  <c r="P63" i="2"/>
  <c r="O63" i="2"/>
  <c r="N63" i="2"/>
  <c r="M63" i="2"/>
  <c r="L63" i="2"/>
  <c r="K63" i="2"/>
  <c r="J63" i="2"/>
  <c r="I63" i="2"/>
  <c r="H63" i="2"/>
  <c r="G63" i="2"/>
  <c r="F63" i="2"/>
  <c r="E63" i="2"/>
  <c r="D63" i="2"/>
  <c r="B63" i="2"/>
  <c r="C63" i="2" s="1"/>
  <c r="P62" i="2"/>
  <c r="O62" i="2"/>
  <c r="N62" i="2"/>
  <c r="M62" i="2"/>
  <c r="L62" i="2"/>
  <c r="K62" i="2"/>
  <c r="J62" i="2"/>
  <c r="I62" i="2"/>
  <c r="H62" i="2"/>
  <c r="G62" i="2"/>
  <c r="F62" i="2"/>
  <c r="E62" i="2"/>
  <c r="D62" i="2"/>
  <c r="B62" i="2"/>
  <c r="C62" i="2" s="1"/>
  <c r="P61" i="2"/>
  <c r="O61" i="2"/>
  <c r="N61" i="2"/>
  <c r="M61" i="2"/>
  <c r="L61" i="2"/>
  <c r="K61" i="2"/>
  <c r="J61" i="2"/>
  <c r="I61" i="2"/>
  <c r="H61" i="2"/>
  <c r="G61" i="2"/>
  <c r="F61" i="2"/>
  <c r="E61" i="2"/>
  <c r="D61" i="2"/>
  <c r="B61" i="2"/>
  <c r="C61" i="2" s="1"/>
  <c r="P59" i="2"/>
  <c r="O59" i="2"/>
  <c r="N59" i="2"/>
  <c r="M59" i="2"/>
  <c r="L59" i="2"/>
  <c r="K59" i="2"/>
  <c r="J59" i="2"/>
  <c r="I59" i="2"/>
  <c r="H59" i="2"/>
  <c r="G59" i="2"/>
  <c r="F59" i="2"/>
  <c r="E59" i="2"/>
  <c r="D59" i="2"/>
  <c r="B59" i="2"/>
  <c r="P58" i="2"/>
  <c r="O58" i="2"/>
  <c r="N58" i="2"/>
  <c r="M58" i="2"/>
  <c r="L58" i="2"/>
  <c r="K58" i="2"/>
  <c r="J58" i="2"/>
  <c r="I58" i="2"/>
  <c r="H58" i="2"/>
  <c r="G58" i="2"/>
  <c r="F58" i="2"/>
  <c r="E58" i="2"/>
  <c r="D58" i="2"/>
  <c r="B58" i="2"/>
  <c r="P57" i="2"/>
  <c r="O57" i="2"/>
  <c r="N57" i="2"/>
  <c r="M57" i="2"/>
  <c r="L57" i="2"/>
  <c r="K57" i="2"/>
  <c r="J57" i="2"/>
  <c r="I57" i="2"/>
  <c r="H57" i="2"/>
  <c r="G57" i="2"/>
  <c r="F57" i="2"/>
  <c r="E57" i="2"/>
  <c r="D57" i="2"/>
  <c r="B57" i="2"/>
  <c r="C57" i="2" s="1"/>
  <c r="P56" i="2"/>
  <c r="O56" i="2"/>
  <c r="N56" i="2"/>
  <c r="M56" i="2"/>
  <c r="L56" i="2"/>
  <c r="K56" i="2"/>
  <c r="J56" i="2"/>
  <c r="I56" i="2"/>
  <c r="H56" i="2"/>
  <c r="G56" i="2"/>
  <c r="F56" i="2"/>
  <c r="E56" i="2"/>
  <c r="D56" i="2"/>
  <c r="B56" i="2"/>
  <c r="P55" i="2"/>
  <c r="O55" i="2"/>
  <c r="N55" i="2"/>
  <c r="M55" i="2"/>
  <c r="L55" i="2"/>
  <c r="K55" i="2"/>
  <c r="J55" i="2"/>
  <c r="I55" i="2"/>
  <c r="H55" i="2"/>
  <c r="G55" i="2"/>
  <c r="F55" i="2"/>
  <c r="E55" i="2"/>
  <c r="D55" i="2"/>
  <c r="B55" i="2"/>
  <c r="C55" i="2" s="1"/>
  <c r="P54" i="2"/>
  <c r="O54" i="2"/>
  <c r="N54" i="2"/>
  <c r="M54" i="2"/>
  <c r="L54" i="2"/>
  <c r="K54" i="2"/>
  <c r="J54" i="2"/>
  <c r="I54" i="2"/>
  <c r="H54" i="2"/>
  <c r="G54" i="2"/>
  <c r="F54" i="2"/>
  <c r="E54" i="2"/>
  <c r="D54" i="2"/>
  <c r="B54" i="2"/>
  <c r="P53" i="2"/>
  <c r="O53" i="2"/>
  <c r="N53" i="2"/>
  <c r="M53" i="2"/>
  <c r="L53" i="2"/>
  <c r="K53" i="2"/>
  <c r="J53" i="2"/>
  <c r="I53" i="2"/>
  <c r="H53" i="2"/>
  <c r="G53" i="2"/>
  <c r="F53" i="2"/>
  <c r="E53" i="2"/>
  <c r="D53" i="2"/>
  <c r="B53" i="2"/>
  <c r="C53" i="2" s="1"/>
  <c r="P52" i="2"/>
  <c r="O52" i="2"/>
  <c r="N52" i="2"/>
  <c r="M52" i="2"/>
  <c r="L52" i="2"/>
  <c r="K52" i="2"/>
  <c r="J52" i="2"/>
  <c r="I52" i="2"/>
  <c r="H52" i="2"/>
  <c r="G52" i="2"/>
  <c r="F52" i="2"/>
  <c r="E52" i="2"/>
  <c r="D52" i="2"/>
  <c r="B52" i="2"/>
  <c r="C52" i="2" s="1"/>
  <c r="P51" i="2"/>
  <c r="O51" i="2"/>
  <c r="N51" i="2"/>
  <c r="M51" i="2"/>
  <c r="L51" i="2"/>
  <c r="K51" i="2"/>
  <c r="J51" i="2"/>
  <c r="I51" i="2"/>
  <c r="H51" i="2"/>
  <c r="G51" i="2"/>
  <c r="F51" i="2"/>
  <c r="E51" i="2"/>
  <c r="D51" i="2"/>
  <c r="B51" i="2"/>
  <c r="P50" i="2"/>
  <c r="O50" i="2"/>
  <c r="N50" i="2"/>
  <c r="M50" i="2"/>
  <c r="L50" i="2"/>
  <c r="K50" i="2"/>
  <c r="J50" i="2"/>
  <c r="I50" i="2"/>
  <c r="H50" i="2"/>
  <c r="G50" i="2"/>
  <c r="F50" i="2"/>
  <c r="E50" i="2"/>
  <c r="D50" i="2"/>
  <c r="B50" i="2"/>
  <c r="C50" i="2" s="1"/>
  <c r="P49" i="2"/>
  <c r="O49" i="2"/>
  <c r="N49" i="2"/>
  <c r="M49" i="2"/>
  <c r="L49" i="2"/>
  <c r="K49" i="2"/>
  <c r="J49" i="2"/>
  <c r="I49" i="2"/>
  <c r="H49" i="2"/>
  <c r="G49" i="2"/>
  <c r="F49" i="2"/>
  <c r="E49" i="2"/>
  <c r="D49" i="2"/>
  <c r="B49" i="2"/>
  <c r="C49" i="2" s="1"/>
  <c r="P48" i="2"/>
  <c r="O48" i="2"/>
  <c r="N48" i="2"/>
  <c r="M48" i="2"/>
  <c r="L48" i="2"/>
  <c r="K48" i="2"/>
  <c r="J48" i="2"/>
  <c r="I48" i="2"/>
  <c r="H48" i="2"/>
  <c r="G48" i="2"/>
  <c r="F48" i="2"/>
  <c r="E48" i="2"/>
  <c r="D48" i="2"/>
  <c r="B48" i="2"/>
  <c r="P47" i="2"/>
  <c r="O47" i="2"/>
  <c r="N47" i="2"/>
  <c r="M47" i="2"/>
  <c r="L47" i="2"/>
  <c r="K47" i="2"/>
  <c r="J47" i="2"/>
  <c r="I47" i="2"/>
  <c r="H47" i="2"/>
  <c r="G47" i="2"/>
  <c r="F47" i="2"/>
  <c r="E47" i="2"/>
  <c r="D47" i="2"/>
  <c r="B47" i="2"/>
  <c r="C47" i="2" s="1"/>
  <c r="A47" i="2"/>
  <c r="P46" i="2"/>
  <c r="O46" i="2"/>
  <c r="N46" i="2"/>
  <c r="M46" i="2"/>
  <c r="L46" i="2"/>
  <c r="K46" i="2"/>
  <c r="J46" i="2"/>
  <c r="I46" i="2"/>
  <c r="H46" i="2"/>
  <c r="G46" i="2"/>
  <c r="F46" i="2"/>
  <c r="E46" i="2"/>
  <c r="D46" i="2"/>
  <c r="B46" i="2"/>
  <c r="P45" i="2"/>
  <c r="O45" i="2"/>
  <c r="N45" i="2"/>
  <c r="M45" i="2"/>
  <c r="L45" i="2"/>
  <c r="K45" i="2"/>
  <c r="J45" i="2"/>
  <c r="I45" i="2"/>
  <c r="H45" i="2"/>
  <c r="G45" i="2"/>
  <c r="F45" i="2"/>
  <c r="E45" i="2"/>
  <c r="D45" i="2"/>
  <c r="B45" i="2"/>
  <c r="C45" i="2" s="1"/>
  <c r="P44" i="2"/>
  <c r="O44" i="2"/>
  <c r="N44" i="2"/>
  <c r="M44" i="2"/>
  <c r="L44" i="2"/>
  <c r="K44" i="2"/>
  <c r="J44" i="2"/>
  <c r="I44" i="2"/>
  <c r="H44" i="2"/>
  <c r="G44" i="2"/>
  <c r="F44" i="2"/>
  <c r="E44" i="2"/>
  <c r="D44" i="2"/>
  <c r="B44" i="2"/>
  <c r="C44" i="2" s="1"/>
  <c r="P43" i="2"/>
  <c r="O43" i="2"/>
  <c r="N43" i="2"/>
  <c r="M43" i="2"/>
  <c r="L43" i="2"/>
  <c r="K43" i="2"/>
  <c r="J43" i="2"/>
  <c r="I43" i="2"/>
  <c r="H43" i="2"/>
  <c r="G43" i="2"/>
  <c r="F43" i="2"/>
  <c r="E43" i="2"/>
  <c r="D43" i="2"/>
  <c r="B43" i="2"/>
  <c r="P42" i="2"/>
  <c r="O42" i="2"/>
  <c r="N42" i="2"/>
  <c r="M42" i="2"/>
  <c r="L42" i="2"/>
  <c r="K42" i="2"/>
  <c r="J42" i="2"/>
  <c r="I42" i="2"/>
  <c r="H42" i="2"/>
  <c r="G42" i="2"/>
  <c r="F42" i="2"/>
  <c r="E42" i="2"/>
  <c r="D42" i="2"/>
  <c r="B42" i="2"/>
  <c r="P41" i="2"/>
  <c r="O41" i="2"/>
  <c r="N41" i="2"/>
  <c r="M41" i="2"/>
  <c r="L41" i="2"/>
  <c r="K41" i="2"/>
  <c r="J41" i="2"/>
  <c r="I41" i="2"/>
  <c r="H41" i="2"/>
  <c r="G41" i="2"/>
  <c r="F41" i="2"/>
  <c r="E41" i="2"/>
  <c r="D41" i="2"/>
  <c r="B41" i="2"/>
  <c r="C41" i="2" s="1"/>
  <c r="P40" i="2"/>
  <c r="O40" i="2"/>
  <c r="N40" i="2"/>
  <c r="M40" i="2"/>
  <c r="L40" i="2"/>
  <c r="K40" i="2"/>
  <c r="J40" i="2"/>
  <c r="I40" i="2"/>
  <c r="H40" i="2"/>
  <c r="G40" i="2"/>
  <c r="F40" i="2"/>
  <c r="E40" i="2"/>
  <c r="D40" i="2"/>
  <c r="B40" i="2"/>
  <c r="C40" i="2" s="1"/>
  <c r="P39" i="2"/>
  <c r="O39" i="2"/>
  <c r="N39" i="2"/>
  <c r="M39" i="2"/>
  <c r="L39" i="2"/>
  <c r="K39" i="2"/>
  <c r="J39" i="2"/>
  <c r="I39" i="2"/>
  <c r="H39" i="2"/>
  <c r="G39" i="2"/>
  <c r="F39" i="2"/>
  <c r="E39" i="2"/>
  <c r="D39" i="2"/>
  <c r="B39" i="2"/>
  <c r="P38" i="2"/>
  <c r="O38" i="2"/>
  <c r="N38" i="2"/>
  <c r="M38" i="2"/>
  <c r="L38" i="2"/>
  <c r="K38" i="2"/>
  <c r="J38" i="2"/>
  <c r="I38" i="2"/>
  <c r="H38" i="2"/>
  <c r="G38" i="2"/>
  <c r="F38" i="2"/>
  <c r="E38" i="2"/>
  <c r="D38" i="2"/>
  <c r="B38" i="2"/>
  <c r="P37" i="2"/>
  <c r="O37" i="2"/>
  <c r="N37" i="2"/>
  <c r="M37" i="2"/>
  <c r="L37" i="2"/>
  <c r="K37" i="2"/>
  <c r="J37" i="2"/>
  <c r="I37" i="2"/>
  <c r="H37" i="2"/>
  <c r="G37" i="2"/>
  <c r="F37" i="2"/>
  <c r="E37" i="2"/>
  <c r="D37" i="2"/>
  <c r="B37" i="2"/>
  <c r="C37" i="2" s="1"/>
  <c r="P36" i="2"/>
  <c r="O36" i="2"/>
  <c r="N36" i="2"/>
  <c r="M36" i="2"/>
  <c r="L36" i="2"/>
  <c r="K36" i="2"/>
  <c r="J36" i="2"/>
  <c r="I36" i="2"/>
  <c r="H36" i="2"/>
  <c r="G36" i="2"/>
  <c r="F36" i="2"/>
  <c r="E36" i="2"/>
  <c r="D36" i="2"/>
  <c r="B36" i="2"/>
  <c r="C36" i="2" s="1"/>
  <c r="P34" i="2"/>
  <c r="O34" i="2"/>
  <c r="N34" i="2"/>
  <c r="M34" i="2"/>
  <c r="L34" i="2"/>
  <c r="K34" i="2"/>
  <c r="J34" i="2"/>
  <c r="I34" i="2"/>
  <c r="H34" i="2"/>
  <c r="G34" i="2"/>
  <c r="F34" i="2"/>
  <c r="E34" i="2"/>
  <c r="D34" i="2"/>
  <c r="B34" i="2"/>
  <c r="P33" i="2"/>
  <c r="O33" i="2"/>
  <c r="N33" i="2"/>
  <c r="M33" i="2"/>
  <c r="L33" i="2"/>
  <c r="K33" i="2"/>
  <c r="J33" i="2"/>
  <c r="I33" i="2"/>
  <c r="H33" i="2"/>
  <c r="G33" i="2"/>
  <c r="F33" i="2"/>
  <c r="E33" i="2"/>
  <c r="D33" i="2"/>
  <c r="B33" i="2"/>
  <c r="P32" i="2"/>
  <c r="O32" i="2"/>
  <c r="N32" i="2"/>
  <c r="M32" i="2"/>
  <c r="L32" i="2"/>
  <c r="K32" i="2"/>
  <c r="J32" i="2"/>
  <c r="I32" i="2"/>
  <c r="H32" i="2"/>
  <c r="G32" i="2"/>
  <c r="F32" i="2"/>
  <c r="E32" i="2"/>
  <c r="D32" i="2"/>
  <c r="B32" i="2"/>
  <c r="C32" i="2" s="1"/>
  <c r="P31" i="2"/>
  <c r="O31" i="2"/>
  <c r="N31" i="2"/>
  <c r="M31" i="2"/>
  <c r="L31" i="2"/>
  <c r="K31" i="2"/>
  <c r="J31" i="2"/>
  <c r="I31" i="2"/>
  <c r="H31" i="2"/>
  <c r="G31" i="2"/>
  <c r="F31" i="2"/>
  <c r="E31" i="2"/>
  <c r="D31" i="2"/>
  <c r="C31" i="2"/>
  <c r="B31" i="2"/>
  <c r="P30" i="2"/>
  <c r="O30" i="2"/>
  <c r="N30" i="2"/>
  <c r="M30" i="2"/>
  <c r="L30" i="2"/>
  <c r="K30" i="2"/>
  <c r="J30" i="2"/>
  <c r="I30" i="2"/>
  <c r="H30" i="2"/>
  <c r="G30" i="2"/>
  <c r="F30" i="2"/>
  <c r="E30" i="2"/>
  <c r="D30" i="2"/>
  <c r="B30" i="2"/>
  <c r="C30" i="2" s="1"/>
  <c r="P29" i="2"/>
  <c r="O29" i="2"/>
  <c r="N29" i="2"/>
  <c r="M29" i="2"/>
  <c r="L29" i="2"/>
  <c r="K29" i="2"/>
  <c r="J29" i="2"/>
  <c r="I29" i="2"/>
  <c r="H29" i="2"/>
  <c r="G29" i="2"/>
  <c r="F29" i="2"/>
  <c r="E29" i="2"/>
  <c r="D29" i="2"/>
  <c r="B29" i="2"/>
  <c r="P28" i="2"/>
  <c r="O28" i="2"/>
  <c r="N28" i="2"/>
  <c r="M28" i="2"/>
  <c r="L28" i="2"/>
  <c r="K28" i="2"/>
  <c r="J28" i="2"/>
  <c r="I28" i="2"/>
  <c r="H28" i="2"/>
  <c r="G28" i="2"/>
  <c r="F28" i="2"/>
  <c r="E28" i="2"/>
  <c r="D28" i="2"/>
  <c r="B28" i="2"/>
  <c r="C28" i="2" s="1"/>
  <c r="P27" i="2"/>
  <c r="O27" i="2"/>
  <c r="N27" i="2"/>
  <c r="M27" i="2"/>
  <c r="L27" i="2"/>
  <c r="K27" i="2"/>
  <c r="J27" i="2"/>
  <c r="I27" i="2"/>
  <c r="H27" i="2"/>
  <c r="G27" i="2"/>
  <c r="F27" i="2"/>
  <c r="E27" i="2"/>
  <c r="D27" i="2"/>
  <c r="B27" i="2"/>
  <c r="C27" i="2" s="1"/>
  <c r="P26" i="2"/>
  <c r="O26" i="2"/>
  <c r="N26" i="2"/>
  <c r="M26" i="2"/>
  <c r="L26" i="2"/>
  <c r="K26" i="2"/>
  <c r="J26" i="2"/>
  <c r="I26" i="2"/>
  <c r="H26" i="2"/>
  <c r="G26" i="2"/>
  <c r="F26" i="2"/>
  <c r="E26" i="2"/>
  <c r="D26" i="2"/>
  <c r="B26" i="2"/>
  <c r="C26" i="2" s="1"/>
  <c r="P25" i="2"/>
  <c r="O25" i="2"/>
  <c r="N25" i="2"/>
  <c r="M25" i="2"/>
  <c r="L25" i="2"/>
  <c r="K25" i="2"/>
  <c r="J25" i="2"/>
  <c r="I25" i="2"/>
  <c r="H25" i="2"/>
  <c r="G25" i="2"/>
  <c r="F25" i="2"/>
  <c r="E25" i="2"/>
  <c r="D25" i="2"/>
  <c r="B25" i="2"/>
  <c r="P24" i="2"/>
  <c r="O24" i="2"/>
  <c r="N24" i="2"/>
  <c r="M24" i="2"/>
  <c r="L24" i="2"/>
  <c r="K24" i="2"/>
  <c r="J24" i="2"/>
  <c r="I24" i="2"/>
  <c r="H24" i="2"/>
  <c r="G24" i="2"/>
  <c r="F24" i="2"/>
  <c r="E24" i="2"/>
  <c r="D24" i="2"/>
  <c r="B24" i="2"/>
  <c r="C24" i="2" s="1"/>
  <c r="A24" i="2"/>
  <c r="P23" i="2"/>
  <c r="O23" i="2"/>
  <c r="N23" i="2"/>
  <c r="M23" i="2"/>
  <c r="L23" i="2"/>
  <c r="K23" i="2"/>
  <c r="J23" i="2"/>
  <c r="I23" i="2"/>
  <c r="H23" i="2"/>
  <c r="G23" i="2"/>
  <c r="F23" i="2"/>
  <c r="E23" i="2"/>
  <c r="D23" i="2"/>
  <c r="B23" i="2"/>
  <c r="C23" i="2" s="1"/>
  <c r="A23" i="2"/>
  <c r="P22" i="2"/>
  <c r="O22" i="2"/>
  <c r="N22" i="2"/>
  <c r="M22" i="2"/>
  <c r="L22" i="2"/>
  <c r="K22" i="2"/>
  <c r="J22" i="2"/>
  <c r="I22" i="2"/>
  <c r="H22" i="2"/>
  <c r="G22" i="2"/>
  <c r="F22" i="2"/>
  <c r="E22" i="2"/>
  <c r="D22" i="2"/>
  <c r="B22" i="2"/>
  <c r="P21" i="2"/>
  <c r="O21" i="2"/>
  <c r="N21" i="2"/>
  <c r="M21" i="2"/>
  <c r="L21" i="2"/>
  <c r="K21" i="2"/>
  <c r="J21" i="2"/>
  <c r="I21" i="2"/>
  <c r="H21" i="2"/>
  <c r="G21" i="2"/>
  <c r="F21" i="2"/>
  <c r="E21" i="2"/>
  <c r="D21" i="2"/>
  <c r="B21" i="2"/>
  <c r="P20" i="2"/>
  <c r="O20" i="2"/>
  <c r="N20" i="2"/>
  <c r="M20" i="2"/>
  <c r="L20" i="2"/>
  <c r="K20" i="2"/>
  <c r="J20" i="2"/>
  <c r="I20" i="2"/>
  <c r="H20" i="2"/>
  <c r="G20" i="2"/>
  <c r="F20" i="2"/>
  <c r="E20" i="2"/>
  <c r="D20" i="2"/>
  <c r="B20" i="2"/>
  <c r="C20" i="2" s="1"/>
  <c r="P19" i="2"/>
  <c r="O19" i="2"/>
  <c r="N19" i="2"/>
  <c r="M19" i="2"/>
  <c r="L19" i="2"/>
  <c r="K19" i="2"/>
  <c r="J19" i="2"/>
  <c r="I19" i="2"/>
  <c r="H19" i="2"/>
  <c r="G19" i="2"/>
  <c r="F19" i="2"/>
  <c r="E19" i="2"/>
  <c r="D19" i="2"/>
  <c r="B19" i="2"/>
  <c r="P17" i="2"/>
  <c r="O17" i="2"/>
  <c r="N17" i="2"/>
  <c r="M17" i="2"/>
  <c r="L17" i="2"/>
  <c r="K17" i="2"/>
  <c r="J17" i="2"/>
  <c r="I17" i="2"/>
  <c r="H17" i="2"/>
  <c r="G17" i="2"/>
  <c r="F17" i="2"/>
  <c r="E17" i="2"/>
  <c r="D17" i="2"/>
  <c r="B17" i="2"/>
  <c r="C17" i="2" s="1"/>
  <c r="P16" i="2"/>
  <c r="O16" i="2"/>
  <c r="N16" i="2"/>
  <c r="M16" i="2"/>
  <c r="L16" i="2"/>
  <c r="K16" i="2"/>
  <c r="J16" i="2"/>
  <c r="I16" i="2"/>
  <c r="H16" i="2"/>
  <c r="G16" i="2"/>
  <c r="F16" i="2"/>
  <c r="E16" i="2"/>
  <c r="D16" i="2"/>
  <c r="B16" i="2"/>
  <c r="C16" i="2" s="1"/>
  <c r="P15" i="2"/>
  <c r="O15" i="2"/>
  <c r="N15" i="2"/>
  <c r="M15" i="2"/>
  <c r="L15" i="2"/>
  <c r="K15" i="2"/>
  <c r="J15" i="2"/>
  <c r="I15" i="2"/>
  <c r="H15" i="2"/>
  <c r="G15" i="2"/>
  <c r="F15" i="2"/>
  <c r="E15" i="2"/>
  <c r="D15" i="2"/>
  <c r="B15" i="2"/>
  <c r="P14" i="2"/>
  <c r="O14" i="2"/>
  <c r="N14" i="2"/>
  <c r="M14" i="2"/>
  <c r="L14" i="2"/>
  <c r="K14" i="2"/>
  <c r="J14" i="2"/>
  <c r="I14" i="2"/>
  <c r="H14" i="2"/>
  <c r="G14" i="2"/>
  <c r="F14" i="2"/>
  <c r="E14" i="2"/>
  <c r="D14" i="2"/>
  <c r="B14" i="2"/>
  <c r="A248" i="1"/>
  <c r="S247" i="1"/>
  <c r="R247" i="1"/>
  <c r="Q247" i="1"/>
  <c r="P247" i="1"/>
  <c r="O247" i="1"/>
  <c r="N247" i="1"/>
  <c r="M247" i="1"/>
  <c r="L247" i="1"/>
  <c r="K247" i="1"/>
  <c r="J247" i="1"/>
  <c r="I247" i="1"/>
  <c r="H247" i="1"/>
  <c r="G247" i="1"/>
  <c r="D247" i="1"/>
  <c r="C247" i="1"/>
  <c r="S246" i="1"/>
  <c r="R246" i="1"/>
  <c r="Q246" i="1"/>
  <c r="P246" i="1"/>
  <c r="O246" i="1"/>
  <c r="N246" i="1"/>
  <c r="M246" i="1"/>
  <c r="L246" i="1"/>
  <c r="K246" i="1"/>
  <c r="J246" i="1"/>
  <c r="I246" i="1"/>
  <c r="H246" i="1"/>
  <c r="G246" i="1"/>
  <c r="D246" i="1"/>
  <c r="C246" i="1"/>
  <c r="S245" i="1"/>
  <c r="R245" i="1"/>
  <c r="Q245" i="1"/>
  <c r="P245" i="1"/>
  <c r="O245" i="1"/>
  <c r="N245" i="1"/>
  <c r="M245" i="1"/>
  <c r="L245" i="1"/>
  <c r="K245" i="1"/>
  <c r="J245" i="1"/>
  <c r="I245" i="1"/>
  <c r="H245" i="1"/>
  <c r="G245" i="1"/>
  <c r="D245" i="1"/>
  <c r="C245" i="1"/>
  <c r="S244" i="1"/>
  <c r="R244" i="1"/>
  <c r="Q244" i="1"/>
  <c r="P244" i="1"/>
  <c r="O244" i="1"/>
  <c r="N244" i="1"/>
  <c r="M244" i="1"/>
  <c r="L244" i="1"/>
  <c r="K244" i="1"/>
  <c r="J244" i="1"/>
  <c r="I244" i="1"/>
  <c r="H244" i="1"/>
  <c r="G244" i="1"/>
  <c r="D244" i="1"/>
  <c r="C244" i="1"/>
  <c r="S243" i="1"/>
  <c r="R243" i="1"/>
  <c r="Q243" i="1"/>
  <c r="P243" i="1"/>
  <c r="O243" i="1"/>
  <c r="N243" i="1"/>
  <c r="M243" i="1"/>
  <c r="L243" i="1"/>
  <c r="K243" i="1"/>
  <c r="J243" i="1"/>
  <c r="I243" i="1"/>
  <c r="H243" i="1"/>
  <c r="G243" i="1"/>
  <c r="D243" i="1"/>
  <c r="C243" i="1"/>
  <c r="S242" i="1"/>
  <c r="R242" i="1"/>
  <c r="Q242" i="1"/>
  <c r="P242" i="1"/>
  <c r="O242" i="1"/>
  <c r="N242" i="1"/>
  <c r="M242" i="1"/>
  <c r="L242" i="1"/>
  <c r="K242" i="1"/>
  <c r="J242" i="1"/>
  <c r="I242" i="1"/>
  <c r="H242" i="1"/>
  <c r="G242" i="1"/>
  <c r="D242" i="1"/>
  <c r="C242" i="1"/>
  <c r="A242" i="1"/>
  <c r="S241" i="1"/>
  <c r="R241" i="1"/>
  <c r="Q241" i="1"/>
  <c r="P241" i="1"/>
  <c r="O241" i="1"/>
  <c r="N241" i="1"/>
  <c r="M241" i="1"/>
  <c r="L241" i="1"/>
  <c r="K241" i="1"/>
  <c r="J241" i="1"/>
  <c r="I241" i="1"/>
  <c r="H241" i="1"/>
  <c r="G241" i="1"/>
  <c r="D241" i="1"/>
  <c r="C241" i="1"/>
  <c r="S240" i="1"/>
  <c r="R240" i="1"/>
  <c r="Q240" i="1"/>
  <c r="P240" i="1"/>
  <c r="O240" i="1"/>
  <c r="N240" i="1"/>
  <c r="M240" i="1"/>
  <c r="L240" i="1"/>
  <c r="K240" i="1"/>
  <c r="J240" i="1"/>
  <c r="I240" i="1"/>
  <c r="H240" i="1"/>
  <c r="G240" i="1"/>
  <c r="D240" i="1"/>
  <c r="C240" i="1"/>
  <c r="A240" i="1"/>
  <c r="S239" i="1"/>
  <c r="R239" i="1"/>
  <c r="Q239" i="1"/>
  <c r="P239" i="1"/>
  <c r="O239" i="1"/>
  <c r="N239" i="1"/>
  <c r="M239" i="1"/>
  <c r="L239" i="1"/>
  <c r="K239" i="1"/>
  <c r="J239" i="1"/>
  <c r="I239" i="1"/>
  <c r="H239" i="1"/>
  <c r="G239" i="1"/>
  <c r="F239" i="1"/>
  <c r="D239" i="1"/>
  <c r="C239" i="1"/>
  <c r="A239" i="1"/>
  <c r="S238" i="1"/>
  <c r="R238" i="1"/>
  <c r="Q238" i="1"/>
  <c r="P238" i="1"/>
  <c r="O238" i="1"/>
  <c r="N238" i="1"/>
  <c r="M238" i="1"/>
  <c r="L238" i="1"/>
  <c r="K238" i="1"/>
  <c r="J238" i="1"/>
  <c r="I238" i="1"/>
  <c r="H238" i="1"/>
  <c r="G238" i="1"/>
  <c r="D238" i="1"/>
  <c r="C238" i="1"/>
  <c r="A238" i="1"/>
  <c r="S237" i="1"/>
  <c r="R237" i="1"/>
  <c r="Q237" i="1"/>
  <c r="P237" i="1"/>
  <c r="O237" i="1"/>
  <c r="N237" i="1"/>
  <c r="M237" i="1"/>
  <c r="L237" i="1"/>
  <c r="K237" i="1"/>
  <c r="J237" i="1"/>
  <c r="I237" i="1"/>
  <c r="H237" i="1"/>
  <c r="G237" i="1"/>
  <c r="D237" i="1"/>
  <c r="F237" i="1" s="1"/>
  <c r="C237" i="1"/>
  <c r="A237" i="1"/>
  <c r="S236" i="1"/>
  <c r="R236" i="1"/>
  <c r="Q236" i="1"/>
  <c r="P236" i="1"/>
  <c r="O236" i="1"/>
  <c r="N236" i="1"/>
  <c r="M236" i="1"/>
  <c r="L236" i="1"/>
  <c r="K236" i="1"/>
  <c r="J236" i="1"/>
  <c r="I236" i="1"/>
  <c r="H236" i="1"/>
  <c r="G236" i="1"/>
  <c r="D236" i="1"/>
  <c r="C236" i="1"/>
  <c r="A236" i="1"/>
  <c r="S235" i="1"/>
  <c r="R235" i="1"/>
  <c r="Q235" i="1"/>
  <c r="P235" i="1"/>
  <c r="O235" i="1"/>
  <c r="N235" i="1"/>
  <c r="M235" i="1"/>
  <c r="L235" i="1"/>
  <c r="K235" i="1"/>
  <c r="J235" i="1"/>
  <c r="I235" i="1"/>
  <c r="H235" i="1"/>
  <c r="G235" i="1"/>
  <c r="D235" i="1"/>
  <c r="C235" i="1"/>
  <c r="A235" i="1"/>
  <c r="S234" i="1"/>
  <c r="R234" i="1"/>
  <c r="Q234" i="1"/>
  <c r="P234" i="1"/>
  <c r="O234" i="1"/>
  <c r="N234" i="1"/>
  <c r="M234" i="1"/>
  <c r="L234" i="1"/>
  <c r="K234" i="1"/>
  <c r="J234" i="1"/>
  <c r="I234" i="1"/>
  <c r="H234" i="1"/>
  <c r="G234" i="1"/>
  <c r="D234" i="1"/>
  <c r="C234" i="1"/>
  <c r="F234" i="1" s="1"/>
  <c r="A234" i="1"/>
  <c r="S233" i="1"/>
  <c r="R233" i="1"/>
  <c r="Q233" i="1"/>
  <c r="P233" i="1"/>
  <c r="O233" i="1"/>
  <c r="N233" i="1"/>
  <c r="M233" i="1"/>
  <c r="L233" i="1"/>
  <c r="K233" i="1"/>
  <c r="J233" i="1"/>
  <c r="I233" i="1"/>
  <c r="H233" i="1"/>
  <c r="G233" i="1"/>
  <c r="D233" i="1"/>
  <c r="C233" i="1"/>
  <c r="A233" i="1"/>
  <c r="S232" i="1"/>
  <c r="R232" i="1"/>
  <c r="Q232" i="1"/>
  <c r="P232" i="1"/>
  <c r="O232" i="1"/>
  <c r="N232" i="1"/>
  <c r="M232" i="1"/>
  <c r="L232" i="1"/>
  <c r="K232" i="1"/>
  <c r="J232" i="1"/>
  <c r="I232" i="1"/>
  <c r="H232" i="1"/>
  <c r="G232" i="1"/>
  <c r="D232" i="1"/>
  <c r="C232" i="1"/>
  <c r="F232" i="1" s="1"/>
  <c r="A232" i="1"/>
  <c r="S231" i="1"/>
  <c r="R231" i="1"/>
  <c r="Q231" i="1"/>
  <c r="P231" i="1"/>
  <c r="O231" i="1"/>
  <c r="N231" i="1"/>
  <c r="M231" i="1"/>
  <c r="L231" i="1"/>
  <c r="K231" i="1"/>
  <c r="J231" i="1"/>
  <c r="I231" i="1"/>
  <c r="H231" i="1"/>
  <c r="G231" i="1"/>
  <c r="D231" i="1"/>
  <c r="C231" i="1"/>
  <c r="A231" i="1"/>
  <c r="S230" i="1"/>
  <c r="R230" i="1"/>
  <c r="Q230" i="1"/>
  <c r="P230" i="1"/>
  <c r="O230" i="1"/>
  <c r="N230" i="1"/>
  <c r="M230" i="1"/>
  <c r="L230" i="1"/>
  <c r="K230" i="1"/>
  <c r="J230" i="1"/>
  <c r="I230" i="1"/>
  <c r="H230" i="1"/>
  <c r="G230" i="1"/>
  <c r="D230" i="1"/>
  <c r="C230" i="1"/>
  <c r="F230" i="1" s="1"/>
  <c r="A230" i="1"/>
  <c r="S229" i="1"/>
  <c r="R229" i="1"/>
  <c r="Q229" i="1"/>
  <c r="P229" i="1"/>
  <c r="O229" i="1"/>
  <c r="N229" i="1"/>
  <c r="M229" i="1"/>
  <c r="L229" i="1"/>
  <c r="K229" i="1"/>
  <c r="J229" i="1"/>
  <c r="I229" i="1"/>
  <c r="H229" i="1"/>
  <c r="G229" i="1"/>
  <c r="D229" i="1"/>
  <c r="C229" i="1"/>
  <c r="A229" i="1"/>
  <c r="S228" i="1"/>
  <c r="R228" i="1"/>
  <c r="Q228" i="1"/>
  <c r="P228" i="1"/>
  <c r="O228" i="1"/>
  <c r="N228" i="1"/>
  <c r="M228" i="1"/>
  <c r="L228" i="1"/>
  <c r="K228" i="1"/>
  <c r="J228" i="1"/>
  <c r="I228" i="1"/>
  <c r="H228" i="1"/>
  <c r="G228" i="1"/>
  <c r="D228" i="1"/>
  <c r="C228" i="1"/>
  <c r="A228" i="1"/>
  <c r="S227" i="1"/>
  <c r="R227" i="1"/>
  <c r="Q227" i="1"/>
  <c r="P227" i="1"/>
  <c r="O227" i="1"/>
  <c r="N227" i="1"/>
  <c r="M227" i="1"/>
  <c r="L227" i="1"/>
  <c r="K227" i="1"/>
  <c r="J227" i="1"/>
  <c r="I227" i="1"/>
  <c r="H227" i="1"/>
  <c r="G227" i="1"/>
  <c r="D227" i="1"/>
  <c r="C227" i="1"/>
  <c r="A227" i="1"/>
  <c r="S226" i="1"/>
  <c r="R226" i="1"/>
  <c r="Q226" i="1"/>
  <c r="P226" i="1"/>
  <c r="O226" i="1"/>
  <c r="N226" i="1"/>
  <c r="M226" i="1"/>
  <c r="L226" i="1"/>
  <c r="K226" i="1"/>
  <c r="J226" i="1"/>
  <c r="I226" i="1"/>
  <c r="H226" i="1"/>
  <c r="G226" i="1"/>
  <c r="D226" i="1"/>
  <c r="C226" i="1"/>
  <c r="A226" i="1"/>
  <c r="S225" i="1"/>
  <c r="R225" i="1"/>
  <c r="Q225" i="1"/>
  <c r="P225" i="1"/>
  <c r="O225" i="1"/>
  <c r="N225" i="1"/>
  <c r="M225" i="1"/>
  <c r="L225" i="1"/>
  <c r="K225" i="1"/>
  <c r="J225" i="1"/>
  <c r="I225" i="1"/>
  <c r="H225" i="1"/>
  <c r="G225" i="1"/>
  <c r="D225" i="1"/>
  <c r="C225" i="1"/>
  <c r="A225" i="1"/>
  <c r="S224" i="1"/>
  <c r="R224" i="1"/>
  <c r="Q224" i="1"/>
  <c r="P224" i="1"/>
  <c r="O224" i="1"/>
  <c r="N224" i="1"/>
  <c r="M224" i="1"/>
  <c r="L224" i="1"/>
  <c r="K224" i="1"/>
  <c r="J224" i="1"/>
  <c r="I224" i="1"/>
  <c r="H224" i="1"/>
  <c r="G224" i="1"/>
  <c r="D224" i="1"/>
  <c r="C224" i="1"/>
  <c r="A224" i="1"/>
  <c r="S223" i="1"/>
  <c r="R223" i="1"/>
  <c r="Q223" i="1"/>
  <c r="P223" i="1"/>
  <c r="O223" i="1"/>
  <c r="N223" i="1"/>
  <c r="M223" i="1"/>
  <c r="L223" i="1"/>
  <c r="K223" i="1"/>
  <c r="J223" i="1"/>
  <c r="I223" i="1"/>
  <c r="H223" i="1"/>
  <c r="G223" i="1"/>
  <c r="D223" i="1"/>
  <c r="F223" i="1" s="1"/>
  <c r="C223" i="1"/>
  <c r="A223" i="1"/>
  <c r="S222" i="1"/>
  <c r="R222" i="1"/>
  <c r="Q222" i="1"/>
  <c r="P222" i="1"/>
  <c r="O222" i="1"/>
  <c r="N222" i="1"/>
  <c r="M222" i="1"/>
  <c r="L222" i="1"/>
  <c r="K222" i="1"/>
  <c r="J222" i="1"/>
  <c r="I222" i="1"/>
  <c r="H222" i="1"/>
  <c r="G222" i="1"/>
  <c r="D222" i="1"/>
  <c r="E222" i="1" s="1"/>
  <c r="C222" i="1"/>
  <c r="A222" i="1"/>
  <c r="S221" i="1"/>
  <c r="R221" i="1"/>
  <c r="Q221" i="1"/>
  <c r="P221" i="1"/>
  <c r="O221" i="1"/>
  <c r="N221" i="1"/>
  <c r="M221" i="1"/>
  <c r="L221" i="1"/>
  <c r="K221" i="1"/>
  <c r="J221" i="1"/>
  <c r="I221" i="1"/>
  <c r="H221" i="1"/>
  <c r="G221" i="1"/>
  <c r="D221" i="1"/>
  <c r="C221" i="1"/>
  <c r="E221" i="1" s="1"/>
  <c r="A221" i="1"/>
  <c r="S220" i="1"/>
  <c r="R220" i="1"/>
  <c r="Q220" i="1"/>
  <c r="P220" i="1"/>
  <c r="O220" i="1"/>
  <c r="N220" i="1"/>
  <c r="M220" i="1"/>
  <c r="L220" i="1"/>
  <c r="K220" i="1"/>
  <c r="J220" i="1"/>
  <c r="I220" i="1"/>
  <c r="H220" i="1"/>
  <c r="G220" i="1"/>
  <c r="D220" i="1"/>
  <c r="C220" i="1"/>
  <c r="A220" i="1"/>
  <c r="S219" i="1"/>
  <c r="R219" i="1"/>
  <c r="Q219" i="1"/>
  <c r="P219" i="1"/>
  <c r="O219" i="1"/>
  <c r="N219" i="1"/>
  <c r="M219" i="1"/>
  <c r="L219" i="1"/>
  <c r="K219" i="1"/>
  <c r="J219" i="1"/>
  <c r="I219" i="1"/>
  <c r="H219" i="1"/>
  <c r="G219" i="1"/>
  <c r="D219" i="1"/>
  <c r="C219" i="1"/>
  <c r="A219" i="1"/>
  <c r="S218" i="1"/>
  <c r="R218" i="1"/>
  <c r="Q218" i="1"/>
  <c r="P218" i="1"/>
  <c r="O218" i="1"/>
  <c r="N218" i="1"/>
  <c r="M218" i="1"/>
  <c r="L218" i="1"/>
  <c r="K218" i="1"/>
  <c r="J218" i="1"/>
  <c r="I218" i="1"/>
  <c r="H218" i="1"/>
  <c r="G218" i="1"/>
  <c r="D218" i="1"/>
  <c r="C218" i="1"/>
  <c r="A218" i="1"/>
  <c r="S217" i="1"/>
  <c r="R217" i="1"/>
  <c r="Q217" i="1"/>
  <c r="P217" i="1"/>
  <c r="O217" i="1"/>
  <c r="N217" i="1"/>
  <c r="M217" i="1"/>
  <c r="L217" i="1"/>
  <c r="K217" i="1"/>
  <c r="J217" i="1"/>
  <c r="I217" i="1"/>
  <c r="H217" i="1"/>
  <c r="G217" i="1"/>
  <c r="D217" i="1"/>
  <c r="C217" i="1"/>
  <c r="A217" i="1"/>
  <c r="S216" i="1"/>
  <c r="R216" i="1"/>
  <c r="Q216" i="1"/>
  <c r="P216" i="1"/>
  <c r="O216" i="1"/>
  <c r="N216" i="1"/>
  <c r="M216" i="1"/>
  <c r="L216" i="1"/>
  <c r="K216" i="1"/>
  <c r="J216" i="1"/>
  <c r="I216" i="1"/>
  <c r="H216" i="1"/>
  <c r="G216" i="1"/>
  <c r="D216" i="1"/>
  <c r="F216" i="1" s="1"/>
  <c r="C216" i="1"/>
  <c r="S215" i="1"/>
  <c r="R215" i="1"/>
  <c r="Q215" i="1"/>
  <c r="P215" i="1"/>
  <c r="O215" i="1"/>
  <c r="N215" i="1"/>
  <c r="M215" i="1"/>
  <c r="L215" i="1"/>
  <c r="K215" i="1"/>
  <c r="J215" i="1"/>
  <c r="I215" i="1"/>
  <c r="H215" i="1"/>
  <c r="G215" i="1"/>
  <c r="D215" i="1"/>
  <c r="C215" i="1"/>
  <c r="S214" i="1"/>
  <c r="R214" i="1"/>
  <c r="Q214" i="1"/>
  <c r="P214" i="1"/>
  <c r="O214" i="1"/>
  <c r="N214" i="1"/>
  <c r="M214" i="1"/>
  <c r="L214" i="1"/>
  <c r="K214" i="1"/>
  <c r="J214" i="1"/>
  <c r="I214" i="1"/>
  <c r="H214" i="1"/>
  <c r="G214" i="1"/>
  <c r="D214" i="1"/>
  <c r="F214" i="1" s="1"/>
  <c r="C214" i="1"/>
  <c r="A214" i="1"/>
  <c r="S213" i="1"/>
  <c r="R213" i="1"/>
  <c r="Q213" i="1"/>
  <c r="P213" i="1"/>
  <c r="O213" i="1"/>
  <c r="N213" i="1"/>
  <c r="M213" i="1"/>
  <c r="L213" i="1"/>
  <c r="K213" i="1"/>
  <c r="J213" i="1"/>
  <c r="I213" i="1"/>
  <c r="H213" i="1"/>
  <c r="G213" i="1"/>
  <c r="D213" i="1"/>
  <c r="C213" i="1"/>
  <c r="F213" i="1" s="1"/>
  <c r="A213" i="1"/>
  <c r="S212" i="1"/>
  <c r="R212" i="1"/>
  <c r="Q212" i="1"/>
  <c r="P212" i="1"/>
  <c r="O212" i="1"/>
  <c r="N212" i="1"/>
  <c r="M212" i="1"/>
  <c r="L212" i="1"/>
  <c r="K212" i="1"/>
  <c r="J212" i="1"/>
  <c r="I212" i="1"/>
  <c r="H212" i="1"/>
  <c r="G212" i="1"/>
  <c r="D212" i="1"/>
  <c r="C212" i="1"/>
  <c r="A212" i="1"/>
  <c r="S211" i="1"/>
  <c r="R211" i="1"/>
  <c r="Q211" i="1"/>
  <c r="P211" i="1"/>
  <c r="O211" i="1"/>
  <c r="N211" i="1"/>
  <c r="M211" i="1"/>
  <c r="L211" i="1"/>
  <c r="K211" i="1"/>
  <c r="J211" i="1"/>
  <c r="I211" i="1"/>
  <c r="H211" i="1"/>
  <c r="G211" i="1"/>
  <c r="D211" i="1"/>
  <c r="C211" i="1"/>
  <c r="A211" i="1"/>
  <c r="S210" i="1"/>
  <c r="R210" i="1"/>
  <c r="Q210" i="1"/>
  <c r="P210" i="1"/>
  <c r="O210" i="1"/>
  <c r="N210" i="1"/>
  <c r="M210" i="1"/>
  <c r="L210" i="1"/>
  <c r="K210" i="1"/>
  <c r="J210" i="1"/>
  <c r="I210" i="1"/>
  <c r="H210" i="1"/>
  <c r="G210" i="1"/>
  <c r="D210" i="1"/>
  <c r="C210" i="1"/>
  <c r="A210" i="1"/>
  <c r="S209" i="1"/>
  <c r="R209" i="1"/>
  <c r="Q209" i="1"/>
  <c r="P209" i="1"/>
  <c r="O209" i="1"/>
  <c r="N209" i="1"/>
  <c r="M209" i="1"/>
  <c r="L209" i="1"/>
  <c r="K209" i="1"/>
  <c r="J209" i="1"/>
  <c r="I209" i="1"/>
  <c r="H209" i="1"/>
  <c r="G209" i="1"/>
  <c r="D209" i="1"/>
  <c r="F209" i="1" s="1"/>
  <c r="C209" i="1"/>
  <c r="A209" i="1"/>
  <c r="S208" i="1"/>
  <c r="R208" i="1"/>
  <c r="Q208" i="1"/>
  <c r="P208" i="1"/>
  <c r="O208" i="1"/>
  <c r="N208" i="1"/>
  <c r="M208" i="1"/>
  <c r="L208" i="1"/>
  <c r="K208" i="1"/>
  <c r="J208" i="1"/>
  <c r="I208" i="1"/>
  <c r="H208" i="1"/>
  <c r="G208" i="1"/>
  <c r="D208" i="1"/>
  <c r="F208" i="1" s="1"/>
  <c r="C208" i="1"/>
  <c r="A208" i="1"/>
  <c r="S207" i="1"/>
  <c r="R207" i="1"/>
  <c r="Q207" i="1"/>
  <c r="P207" i="1"/>
  <c r="O207" i="1"/>
  <c r="N207" i="1"/>
  <c r="M207" i="1"/>
  <c r="L207" i="1"/>
  <c r="K207" i="1"/>
  <c r="J207" i="1"/>
  <c r="I207" i="1"/>
  <c r="H207" i="1"/>
  <c r="G207" i="1"/>
  <c r="D207" i="1"/>
  <c r="C207" i="1"/>
  <c r="A207" i="1"/>
  <c r="S206" i="1"/>
  <c r="R206" i="1"/>
  <c r="Q206" i="1"/>
  <c r="P206" i="1"/>
  <c r="O206" i="1"/>
  <c r="N206" i="1"/>
  <c r="M206" i="1"/>
  <c r="L206" i="1"/>
  <c r="K206" i="1"/>
  <c r="J206" i="1"/>
  <c r="I206" i="1"/>
  <c r="H206" i="1"/>
  <c r="G206" i="1"/>
  <c r="D206" i="1"/>
  <c r="F206" i="1" s="1"/>
  <c r="C206" i="1"/>
  <c r="A206" i="1"/>
  <c r="S205" i="1"/>
  <c r="R205" i="1"/>
  <c r="Q205" i="1"/>
  <c r="P205" i="1"/>
  <c r="O205" i="1"/>
  <c r="N205" i="1"/>
  <c r="M205" i="1"/>
  <c r="L205" i="1"/>
  <c r="K205" i="1"/>
  <c r="J205" i="1"/>
  <c r="I205" i="1"/>
  <c r="H205" i="1"/>
  <c r="G205" i="1"/>
  <c r="D205" i="1"/>
  <c r="C205" i="1"/>
  <c r="A205" i="1"/>
  <c r="S204" i="1"/>
  <c r="R204" i="1"/>
  <c r="Q204" i="1"/>
  <c r="P204" i="1"/>
  <c r="O204" i="1"/>
  <c r="N204" i="1"/>
  <c r="M204" i="1"/>
  <c r="L204" i="1"/>
  <c r="K204" i="1"/>
  <c r="J204" i="1"/>
  <c r="I204" i="1"/>
  <c r="H204" i="1"/>
  <c r="G204" i="1"/>
  <c r="D204" i="1"/>
  <c r="C204" i="1"/>
  <c r="A204" i="1"/>
  <c r="S203" i="1"/>
  <c r="R203" i="1"/>
  <c r="Q203" i="1"/>
  <c r="P203" i="1"/>
  <c r="O203" i="1"/>
  <c r="N203" i="1"/>
  <c r="M203" i="1"/>
  <c r="L203" i="1"/>
  <c r="K203" i="1"/>
  <c r="J203" i="1"/>
  <c r="I203" i="1"/>
  <c r="H203" i="1"/>
  <c r="G203" i="1"/>
  <c r="D203" i="1"/>
  <c r="C203" i="1"/>
  <c r="A203" i="1"/>
  <c r="S202" i="1"/>
  <c r="R202" i="1"/>
  <c r="Q202" i="1"/>
  <c r="P202" i="1"/>
  <c r="O202" i="1"/>
  <c r="N202" i="1"/>
  <c r="M202" i="1"/>
  <c r="L202" i="1"/>
  <c r="K202" i="1"/>
  <c r="J202" i="1"/>
  <c r="I202" i="1"/>
  <c r="H202" i="1"/>
  <c r="G202" i="1"/>
  <c r="D202" i="1"/>
  <c r="F202" i="1" s="1"/>
  <c r="C202" i="1"/>
  <c r="A202" i="1"/>
  <c r="S201" i="1"/>
  <c r="R201" i="1"/>
  <c r="Q201" i="1"/>
  <c r="P201" i="1"/>
  <c r="O201" i="1"/>
  <c r="N201" i="1"/>
  <c r="M201" i="1"/>
  <c r="L201" i="1"/>
  <c r="K201" i="1"/>
  <c r="J201" i="1"/>
  <c r="I201" i="1"/>
  <c r="H201" i="1"/>
  <c r="G201" i="1"/>
  <c r="D201" i="1"/>
  <c r="C201" i="1"/>
  <c r="A201" i="1"/>
  <c r="S200" i="1"/>
  <c r="R200" i="1"/>
  <c r="Q200" i="1"/>
  <c r="P200" i="1"/>
  <c r="O200" i="1"/>
  <c r="N200" i="1"/>
  <c r="M200" i="1"/>
  <c r="L200" i="1"/>
  <c r="K200" i="1"/>
  <c r="J200" i="1"/>
  <c r="I200" i="1"/>
  <c r="H200" i="1"/>
  <c r="G200" i="1"/>
  <c r="D200" i="1"/>
  <c r="C200" i="1"/>
  <c r="A200" i="1"/>
  <c r="S199" i="1"/>
  <c r="R199" i="1"/>
  <c r="Q199" i="1"/>
  <c r="P199" i="1"/>
  <c r="O199" i="1"/>
  <c r="N199" i="1"/>
  <c r="M199" i="1"/>
  <c r="L199" i="1"/>
  <c r="K199" i="1"/>
  <c r="J199" i="1"/>
  <c r="I199" i="1"/>
  <c r="H199" i="1"/>
  <c r="G199" i="1"/>
  <c r="D199" i="1"/>
  <c r="C199" i="1"/>
  <c r="A199" i="1"/>
  <c r="S198" i="1"/>
  <c r="R198" i="1"/>
  <c r="Q198" i="1"/>
  <c r="P198" i="1"/>
  <c r="O198" i="1"/>
  <c r="N198" i="1"/>
  <c r="M198" i="1"/>
  <c r="L198" i="1"/>
  <c r="K198" i="1"/>
  <c r="J198" i="1"/>
  <c r="I198" i="1"/>
  <c r="H198" i="1"/>
  <c r="G198" i="1"/>
  <c r="D198" i="1"/>
  <c r="C198" i="1"/>
  <c r="A198" i="1"/>
  <c r="S197" i="1"/>
  <c r="R197" i="1"/>
  <c r="Q197" i="1"/>
  <c r="P197" i="1"/>
  <c r="O197" i="1"/>
  <c r="N197" i="1"/>
  <c r="M197" i="1"/>
  <c r="L197" i="1"/>
  <c r="K197" i="1"/>
  <c r="J197" i="1"/>
  <c r="I197" i="1"/>
  <c r="H197" i="1"/>
  <c r="G197" i="1"/>
  <c r="D197" i="1"/>
  <c r="C197" i="1"/>
  <c r="A197" i="1"/>
  <c r="S196" i="1"/>
  <c r="R196" i="1"/>
  <c r="Q196" i="1"/>
  <c r="P196" i="1"/>
  <c r="O196" i="1"/>
  <c r="N196" i="1"/>
  <c r="M196" i="1"/>
  <c r="L196" i="1"/>
  <c r="K196" i="1"/>
  <c r="J196" i="1"/>
  <c r="I196" i="1"/>
  <c r="H196" i="1"/>
  <c r="G196" i="1"/>
  <c r="D196" i="1"/>
  <c r="C196" i="1"/>
  <c r="A196" i="1"/>
  <c r="S195" i="1"/>
  <c r="R195" i="1"/>
  <c r="Q195" i="1"/>
  <c r="P195" i="1"/>
  <c r="O195" i="1"/>
  <c r="N195" i="1"/>
  <c r="M195" i="1"/>
  <c r="L195" i="1"/>
  <c r="K195" i="1"/>
  <c r="J195" i="1"/>
  <c r="I195" i="1"/>
  <c r="H195" i="1"/>
  <c r="G195" i="1"/>
  <c r="D195" i="1"/>
  <c r="C195" i="1"/>
  <c r="A195" i="1"/>
  <c r="S194" i="1"/>
  <c r="R194" i="1"/>
  <c r="Q194" i="1"/>
  <c r="P194" i="1"/>
  <c r="O194" i="1"/>
  <c r="N194" i="1"/>
  <c r="M194" i="1"/>
  <c r="L194" i="1"/>
  <c r="K194" i="1"/>
  <c r="J194" i="1"/>
  <c r="I194" i="1"/>
  <c r="H194" i="1"/>
  <c r="G194" i="1"/>
  <c r="D194" i="1"/>
  <c r="E194" i="1" s="1"/>
  <c r="C194" i="1"/>
  <c r="A194" i="1"/>
  <c r="S193" i="1"/>
  <c r="R193" i="1"/>
  <c r="Q193" i="1"/>
  <c r="P193" i="1"/>
  <c r="O193" i="1"/>
  <c r="N193" i="1"/>
  <c r="M193" i="1"/>
  <c r="L193" i="1"/>
  <c r="K193" i="1"/>
  <c r="J193" i="1"/>
  <c r="I193" i="1"/>
  <c r="H193" i="1"/>
  <c r="G193" i="1"/>
  <c r="D193" i="1"/>
  <c r="C193" i="1"/>
  <c r="A193" i="1"/>
  <c r="S192" i="1"/>
  <c r="R192" i="1"/>
  <c r="Q192" i="1"/>
  <c r="P192" i="1"/>
  <c r="O192" i="1"/>
  <c r="N192" i="1"/>
  <c r="M192" i="1"/>
  <c r="L192" i="1"/>
  <c r="K192" i="1"/>
  <c r="J192" i="1"/>
  <c r="I192" i="1"/>
  <c r="H192" i="1"/>
  <c r="G192" i="1"/>
  <c r="D192" i="1"/>
  <c r="F192" i="1" s="1"/>
  <c r="C192" i="1"/>
  <c r="A192" i="1"/>
  <c r="S191" i="1"/>
  <c r="R191" i="1"/>
  <c r="Q191" i="1"/>
  <c r="P191" i="1"/>
  <c r="O191" i="1"/>
  <c r="N191" i="1"/>
  <c r="M191" i="1"/>
  <c r="L191" i="1"/>
  <c r="K191" i="1"/>
  <c r="J191" i="1"/>
  <c r="I191" i="1"/>
  <c r="H191" i="1"/>
  <c r="G191" i="1"/>
  <c r="D191" i="1"/>
  <c r="E191" i="1" s="1"/>
  <c r="C191" i="1"/>
  <c r="A191" i="1"/>
  <c r="S190" i="1"/>
  <c r="R190" i="1"/>
  <c r="Q190" i="1"/>
  <c r="P190" i="1"/>
  <c r="O190" i="1"/>
  <c r="N190" i="1"/>
  <c r="M190" i="1"/>
  <c r="L190" i="1"/>
  <c r="K190" i="1"/>
  <c r="J190" i="1"/>
  <c r="I190" i="1"/>
  <c r="H190" i="1"/>
  <c r="G190" i="1"/>
  <c r="E190" i="1"/>
  <c r="D190" i="1"/>
  <c r="C190" i="1"/>
  <c r="A190" i="1"/>
  <c r="S189" i="1"/>
  <c r="R189" i="1"/>
  <c r="Q189" i="1"/>
  <c r="P189" i="1"/>
  <c r="O189" i="1"/>
  <c r="N189" i="1"/>
  <c r="M189" i="1"/>
  <c r="L189" i="1"/>
  <c r="K189" i="1"/>
  <c r="J189" i="1"/>
  <c r="I189" i="1"/>
  <c r="H189" i="1"/>
  <c r="G189" i="1"/>
  <c r="D189" i="1"/>
  <c r="F189" i="1" s="1"/>
  <c r="C189" i="1"/>
  <c r="A189" i="1"/>
  <c r="S188" i="1"/>
  <c r="R188" i="1"/>
  <c r="Q188" i="1"/>
  <c r="P188" i="1"/>
  <c r="O188" i="1"/>
  <c r="N188" i="1"/>
  <c r="M188" i="1"/>
  <c r="L188" i="1"/>
  <c r="K188" i="1"/>
  <c r="J188" i="1"/>
  <c r="I188" i="1"/>
  <c r="H188" i="1"/>
  <c r="G188" i="1"/>
  <c r="D188" i="1"/>
  <c r="C188" i="1"/>
  <c r="A188" i="1"/>
  <c r="S187" i="1"/>
  <c r="R187" i="1"/>
  <c r="Q187" i="1"/>
  <c r="P187" i="1"/>
  <c r="O187" i="1"/>
  <c r="N187" i="1"/>
  <c r="M187" i="1"/>
  <c r="L187" i="1"/>
  <c r="K187" i="1"/>
  <c r="J187" i="1"/>
  <c r="I187" i="1"/>
  <c r="H187" i="1"/>
  <c r="G187" i="1"/>
  <c r="D187" i="1"/>
  <c r="C187" i="1"/>
  <c r="A187" i="1"/>
  <c r="S186" i="1"/>
  <c r="R186" i="1"/>
  <c r="Q186" i="1"/>
  <c r="P186" i="1"/>
  <c r="O186" i="1"/>
  <c r="N186" i="1"/>
  <c r="M186" i="1"/>
  <c r="L186" i="1"/>
  <c r="K186" i="1"/>
  <c r="J186" i="1"/>
  <c r="I186" i="1"/>
  <c r="H186" i="1"/>
  <c r="G186" i="1"/>
  <c r="D186" i="1"/>
  <c r="E186" i="1" s="1"/>
  <c r="C186" i="1"/>
  <c r="A186" i="1"/>
  <c r="S185" i="1"/>
  <c r="R185" i="1"/>
  <c r="Q185" i="1"/>
  <c r="P185" i="1"/>
  <c r="O185" i="1"/>
  <c r="N185" i="1"/>
  <c r="M185" i="1"/>
  <c r="L185" i="1"/>
  <c r="K185" i="1"/>
  <c r="J185" i="1"/>
  <c r="I185" i="1"/>
  <c r="H185" i="1"/>
  <c r="G185" i="1"/>
  <c r="D185" i="1"/>
  <c r="C185" i="1"/>
  <c r="A185" i="1"/>
  <c r="S184" i="1"/>
  <c r="R184" i="1"/>
  <c r="Q184" i="1"/>
  <c r="P184" i="1"/>
  <c r="O184" i="1"/>
  <c r="N184" i="1"/>
  <c r="M184" i="1"/>
  <c r="L184" i="1"/>
  <c r="K184" i="1"/>
  <c r="J184" i="1"/>
  <c r="I184" i="1"/>
  <c r="H184" i="1"/>
  <c r="G184" i="1"/>
  <c r="D184" i="1"/>
  <c r="C184" i="1"/>
  <c r="A184" i="1"/>
  <c r="S183" i="1"/>
  <c r="R183" i="1"/>
  <c r="Q183" i="1"/>
  <c r="P183" i="1"/>
  <c r="O183" i="1"/>
  <c r="N183" i="1"/>
  <c r="M183" i="1"/>
  <c r="L183" i="1"/>
  <c r="K183" i="1"/>
  <c r="J183" i="1"/>
  <c r="I183" i="1"/>
  <c r="H183" i="1"/>
  <c r="G183" i="1"/>
  <c r="D183" i="1"/>
  <c r="C183" i="1"/>
  <c r="A183" i="1"/>
  <c r="S182" i="1"/>
  <c r="R182" i="1"/>
  <c r="Q182" i="1"/>
  <c r="P182" i="1"/>
  <c r="O182" i="1"/>
  <c r="N182" i="1"/>
  <c r="M182" i="1"/>
  <c r="L182" i="1"/>
  <c r="K182" i="1"/>
  <c r="J182" i="1"/>
  <c r="I182" i="1"/>
  <c r="H182" i="1"/>
  <c r="G182" i="1"/>
  <c r="D182" i="1"/>
  <c r="C182" i="1"/>
  <c r="A182" i="1"/>
  <c r="S181" i="1"/>
  <c r="R181" i="1"/>
  <c r="Q181" i="1"/>
  <c r="P181" i="1"/>
  <c r="O181" i="1"/>
  <c r="N181" i="1"/>
  <c r="M181" i="1"/>
  <c r="L181" i="1"/>
  <c r="K181" i="1"/>
  <c r="J181" i="1"/>
  <c r="I181" i="1"/>
  <c r="H181" i="1"/>
  <c r="G181" i="1"/>
  <c r="D181" i="1"/>
  <c r="C181" i="1"/>
  <c r="A181" i="1"/>
  <c r="S180" i="1"/>
  <c r="R180" i="1"/>
  <c r="Q180" i="1"/>
  <c r="P180" i="1"/>
  <c r="O180" i="1"/>
  <c r="N180" i="1"/>
  <c r="M180" i="1"/>
  <c r="L180" i="1"/>
  <c r="K180" i="1"/>
  <c r="J180" i="1"/>
  <c r="I180" i="1"/>
  <c r="H180" i="1"/>
  <c r="G180" i="1"/>
  <c r="D180" i="1"/>
  <c r="F180" i="1" s="1"/>
  <c r="C180" i="1"/>
  <c r="A180" i="1"/>
  <c r="S179" i="1"/>
  <c r="R179" i="1"/>
  <c r="Q179" i="1"/>
  <c r="P179" i="1"/>
  <c r="O179" i="1"/>
  <c r="N179" i="1"/>
  <c r="M179" i="1"/>
  <c r="L179" i="1"/>
  <c r="K179" i="1"/>
  <c r="J179" i="1"/>
  <c r="I179" i="1"/>
  <c r="H179" i="1"/>
  <c r="G179" i="1"/>
  <c r="D179" i="1"/>
  <c r="E179" i="1" s="1"/>
  <c r="C179" i="1"/>
  <c r="A179" i="1"/>
  <c r="S178" i="1"/>
  <c r="R178" i="1"/>
  <c r="Q178" i="1"/>
  <c r="P178" i="1"/>
  <c r="O178" i="1"/>
  <c r="N178" i="1"/>
  <c r="M178" i="1"/>
  <c r="L178" i="1"/>
  <c r="K178" i="1"/>
  <c r="J178" i="1"/>
  <c r="I178" i="1"/>
  <c r="H178" i="1"/>
  <c r="G178" i="1"/>
  <c r="D178" i="1"/>
  <c r="C178" i="1"/>
  <c r="A178" i="1"/>
  <c r="S177" i="1"/>
  <c r="R177" i="1"/>
  <c r="Q177" i="1"/>
  <c r="P177" i="1"/>
  <c r="O177" i="1"/>
  <c r="N177" i="1"/>
  <c r="M177" i="1"/>
  <c r="L177" i="1"/>
  <c r="K177" i="1"/>
  <c r="J177" i="1"/>
  <c r="I177" i="1"/>
  <c r="H177" i="1"/>
  <c r="G177" i="1"/>
  <c r="D177" i="1"/>
  <c r="C177" i="1"/>
  <c r="A177" i="1"/>
  <c r="S176" i="1"/>
  <c r="R176" i="1"/>
  <c r="Q176" i="1"/>
  <c r="P176" i="1"/>
  <c r="O176" i="1"/>
  <c r="N176" i="1"/>
  <c r="M176" i="1"/>
  <c r="L176" i="1"/>
  <c r="K176" i="1"/>
  <c r="J176" i="1"/>
  <c r="I176" i="1"/>
  <c r="H176" i="1"/>
  <c r="G176" i="1"/>
  <c r="D176" i="1"/>
  <c r="C176" i="1"/>
  <c r="A176" i="1"/>
  <c r="S175" i="1"/>
  <c r="R175" i="1"/>
  <c r="Q175" i="1"/>
  <c r="P175" i="1"/>
  <c r="O175" i="1"/>
  <c r="N175" i="1"/>
  <c r="M175" i="1"/>
  <c r="L175" i="1"/>
  <c r="K175" i="1"/>
  <c r="J175" i="1"/>
  <c r="I175" i="1"/>
  <c r="H175" i="1"/>
  <c r="G175" i="1"/>
  <c r="D175" i="1"/>
  <c r="C175" i="1"/>
  <c r="A175" i="1"/>
  <c r="S174" i="1"/>
  <c r="R174" i="1"/>
  <c r="Q174" i="1"/>
  <c r="P174" i="1"/>
  <c r="O174" i="1"/>
  <c r="N174" i="1"/>
  <c r="M174" i="1"/>
  <c r="L174" i="1"/>
  <c r="K174" i="1"/>
  <c r="J174" i="1"/>
  <c r="I174" i="1"/>
  <c r="H174" i="1"/>
  <c r="G174" i="1"/>
  <c r="D174" i="1"/>
  <c r="F174" i="1" s="1"/>
  <c r="C174" i="1"/>
  <c r="S173" i="1"/>
  <c r="R173" i="1"/>
  <c r="Q173" i="1"/>
  <c r="P173" i="1"/>
  <c r="O173" i="1"/>
  <c r="N173" i="1"/>
  <c r="M173" i="1"/>
  <c r="L173" i="1"/>
  <c r="K173" i="1"/>
  <c r="J173" i="1"/>
  <c r="I173" i="1"/>
  <c r="H173" i="1"/>
  <c r="G173" i="1"/>
  <c r="D173" i="1"/>
  <c r="C173" i="1"/>
  <c r="A173" i="1"/>
  <c r="S172" i="1"/>
  <c r="R172" i="1"/>
  <c r="Q172" i="1"/>
  <c r="P172" i="1"/>
  <c r="O172" i="1"/>
  <c r="N172" i="1"/>
  <c r="M172" i="1"/>
  <c r="L172" i="1"/>
  <c r="K172" i="1"/>
  <c r="J172" i="1"/>
  <c r="I172" i="1"/>
  <c r="H172" i="1"/>
  <c r="G172" i="1"/>
  <c r="D172" i="1"/>
  <c r="C172" i="1"/>
  <c r="A172" i="1"/>
  <c r="S171" i="1"/>
  <c r="R171" i="1"/>
  <c r="Q171" i="1"/>
  <c r="P171" i="1"/>
  <c r="O171" i="1"/>
  <c r="N171" i="1"/>
  <c r="M171" i="1"/>
  <c r="L171" i="1"/>
  <c r="K171" i="1"/>
  <c r="J171" i="1"/>
  <c r="I171" i="1"/>
  <c r="H171" i="1"/>
  <c r="G171" i="1"/>
  <c r="D171" i="1"/>
  <c r="C171" i="1"/>
  <c r="A171" i="1"/>
  <c r="S170" i="1"/>
  <c r="R170" i="1"/>
  <c r="Q170" i="1"/>
  <c r="P170" i="1"/>
  <c r="O170" i="1"/>
  <c r="N170" i="1"/>
  <c r="M170" i="1"/>
  <c r="L170" i="1"/>
  <c r="K170" i="1"/>
  <c r="J170" i="1"/>
  <c r="I170" i="1"/>
  <c r="H170" i="1"/>
  <c r="G170" i="1"/>
  <c r="D170" i="1"/>
  <c r="C170" i="1"/>
  <c r="A170" i="1"/>
  <c r="S169" i="1"/>
  <c r="R169" i="1"/>
  <c r="Q169" i="1"/>
  <c r="P169" i="1"/>
  <c r="O169" i="1"/>
  <c r="N169" i="1"/>
  <c r="M169" i="1"/>
  <c r="L169" i="1"/>
  <c r="K169" i="1"/>
  <c r="J169" i="1"/>
  <c r="I169" i="1"/>
  <c r="H169" i="1"/>
  <c r="G169" i="1"/>
  <c r="D169" i="1"/>
  <c r="F169" i="1" s="1"/>
  <c r="C169" i="1"/>
  <c r="E169" i="1" s="1"/>
  <c r="A169" i="1"/>
  <c r="S168" i="1"/>
  <c r="R168" i="1"/>
  <c r="Q168" i="1"/>
  <c r="P168" i="1"/>
  <c r="O168" i="1"/>
  <c r="N168" i="1"/>
  <c r="M168" i="1"/>
  <c r="L168" i="1"/>
  <c r="K168" i="1"/>
  <c r="J168" i="1"/>
  <c r="I168" i="1"/>
  <c r="H168" i="1"/>
  <c r="G168" i="1"/>
  <c r="D168" i="1"/>
  <c r="C168" i="1"/>
  <c r="A168" i="1"/>
  <c r="S167" i="1"/>
  <c r="R167" i="1"/>
  <c r="Q167" i="1"/>
  <c r="P167" i="1"/>
  <c r="O167" i="1"/>
  <c r="N167" i="1"/>
  <c r="M167" i="1"/>
  <c r="L167" i="1"/>
  <c r="K167" i="1"/>
  <c r="J167" i="1"/>
  <c r="I167" i="1"/>
  <c r="H167" i="1"/>
  <c r="G167" i="1"/>
  <c r="D167" i="1"/>
  <c r="C167" i="1"/>
  <c r="A167" i="1"/>
  <c r="S166" i="1"/>
  <c r="R166" i="1"/>
  <c r="Q166" i="1"/>
  <c r="P166" i="1"/>
  <c r="O166" i="1"/>
  <c r="N166" i="1"/>
  <c r="M166" i="1"/>
  <c r="L166" i="1"/>
  <c r="K166" i="1"/>
  <c r="J166" i="1"/>
  <c r="I166" i="1"/>
  <c r="H166" i="1"/>
  <c r="G166" i="1"/>
  <c r="D166" i="1"/>
  <c r="C166" i="1"/>
  <c r="F166" i="1" s="1"/>
  <c r="A166" i="1"/>
  <c r="S165" i="1"/>
  <c r="R165" i="1"/>
  <c r="Q165" i="1"/>
  <c r="P165" i="1"/>
  <c r="O165" i="1"/>
  <c r="N165" i="1"/>
  <c r="M165" i="1"/>
  <c r="L165" i="1"/>
  <c r="K165" i="1"/>
  <c r="J165" i="1"/>
  <c r="I165" i="1"/>
  <c r="H165" i="1"/>
  <c r="G165" i="1"/>
  <c r="D165" i="1"/>
  <c r="C165" i="1"/>
  <c r="E165" i="1" s="1"/>
  <c r="A165" i="1"/>
  <c r="S164" i="1"/>
  <c r="R164" i="1"/>
  <c r="Q164" i="1"/>
  <c r="P164" i="1"/>
  <c r="O164" i="1"/>
  <c r="N164" i="1"/>
  <c r="M164" i="1"/>
  <c r="L164" i="1"/>
  <c r="K164" i="1"/>
  <c r="J164" i="1"/>
  <c r="I164" i="1"/>
  <c r="H164" i="1"/>
  <c r="G164" i="1"/>
  <c r="D164" i="1"/>
  <c r="C164" i="1"/>
  <c r="S163" i="1"/>
  <c r="R163" i="1"/>
  <c r="Q163" i="1"/>
  <c r="P163" i="1"/>
  <c r="O163" i="1"/>
  <c r="N163" i="1"/>
  <c r="M163" i="1"/>
  <c r="L163" i="1"/>
  <c r="K163" i="1"/>
  <c r="J163" i="1"/>
  <c r="I163" i="1"/>
  <c r="H163" i="1"/>
  <c r="G163" i="1"/>
  <c r="D163" i="1"/>
  <c r="E163" i="1" s="1"/>
  <c r="C163" i="1"/>
  <c r="A163" i="1"/>
  <c r="S162" i="1"/>
  <c r="R162" i="1"/>
  <c r="Q162" i="1"/>
  <c r="P162" i="1"/>
  <c r="O162" i="1"/>
  <c r="N162" i="1"/>
  <c r="M162" i="1"/>
  <c r="L162" i="1"/>
  <c r="K162" i="1"/>
  <c r="J162" i="1"/>
  <c r="I162" i="1"/>
  <c r="H162" i="1"/>
  <c r="G162" i="1"/>
  <c r="D162" i="1"/>
  <c r="E162" i="1" s="1"/>
  <c r="C162" i="1"/>
  <c r="S161" i="1"/>
  <c r="R161" i="1"/>
  <c r="Q161" i="1"/>
  <c r="P161" i="1"/>
  <c r="O161" i="1"/>
  <c r="N161" i="1"/>
  <c r="M161" i="1"/>
  <c r="L161" i="1"/>
  <c r="K161" i="1"/>
  <c r="J161" i="1"/>
  <c r="I161" i="1"/>
  <c r="H161" i="1"/>
  <c r="G161" i="1"/>
  <c r="D161" i="1"/>
  <c r="C161" i="1"/>
  <c r="A161" i="1"/>
  <c r="S160" i="1"/>
  <c r="R160" i="1"/>
  <c r="Q160" i="1"/>
  <c r="P160" i="1"/>
  <c r="O160" i="1"/>
  <c r="N160" i="1"/>
  <c r="M160" i="1"/>
  <c r="L160" i="1"/>
  <c r="K160" i="1"/>
  <c r="J160" i="1"/>
  <c r="I160" i="1"/>
  <c r="H160" i="1"/>
  <c r="G160" i="1"/>
  <c r="D160" i="1"/>
  <c r="C160" i="1"/>
  <c r="A160" i="1"/>
  <c r="S159" i="1"/>
  <c r="R159" i="1"/>
  <c r="Q159" i="1"/>
  <c r="P159" i="1"/>
  <c r="O159" i="1"/>
  <c r="N159" i="1"/>
  <c r="M159" i="1"/>
  <c r="L159" i="1"/>
  <c r="K159" i="1"/>
  <c r="J159" i="1"/>
  <c r="I159" i="1"/>
  <c r="H159" i="1"/>
  <c r="G159" i="1"/>
  <c r="D159" i="1"/>
  <c r="C159" i="1"/>
  <c r="A159" i="1"/>
  <c r="S158" i="1"/>
  <c r="R158" i="1"/>
  <c r="Q158" i="1"/>
  <c r="P158" i="1"/>
  <c r="O158" i="1"/>
  <c r="N158" i="1"/>
  <c r="M158" i="1"/>
  <c r="L158" i="1"/>
  <c r="K158" i="1"/>
  <c r="J158" i="1"/>
  <c r="I158" i="1"/>
  <c r="H158" i="1"/>
  <c r="G158" i="1"/>
  <c r="D158" i="1"/>
  <c r="C158" i="1"/>
  <c r="A158" i="1"/>
  <c r="S157" i="1"/>
  <c r="R157" i="1"/>
  <c r="Q157" i="1"/>
  <c r="P157" i="1"/>
  <c r="O157" i="1"/>
  <c r="N157" i="1"/>
  <c r="M157" i="1"/>
  <c r="L157" i="1"/>
  <c r="K157" i="1"/>
  <c r="J157" i="1"/>
  <c r="I157" i="1"/>
  <c r="H157" i="1"/>
  <c r="G157" i="1"/>
  <c r="D157" i="1"/>
  <c r="C157" i="1"/>
  <c r="A157" i="1"/>
  <c r="S156" i="1"/>
  <c r="R156" i="1"/>
  <c r="Q156" i="1"/>
  <c r="P156" i="1"/>
  <c r="O156" i="1"/>
  <c r="N156" i="1"/>
  <c r="M156" i="1"/>
  <c r="L156" i="1"/>
  <c r="K156" i="1"/>
  <c r="J156" i="1"/>
  <c r="I156" i="1"/>
  <c r="H156" i="1"/>
  <c r="G156" i="1"/>
  <c r="D156" i="1"/>
  <c r="C156" i="1"/>
  <c r="A156" i="1"/>
  <c r="S155" i="1"/>
  <c r="R155" i="1"/>
  <c r="Q155" i="1"/>
  <c r="P155" i="1"/>
  <c r="O155" i="1"/>
  <c r="N155" i="1"/>
  <c r="M155" i="1"/>
  <c r="L155" i="1"/>
  <c r="K155" i="1"/>
  <c r="J155" i="1"/>
  <c r="I155" i="1"/>
  <c r="H155" i="1"/>
  <c r="G155" i="1"/>
  <c r="D155" i="1"/>
  <c r="E155" i="1" s="1"/>
  <c r="C155" i="1"/>
  <c r="A155" i="1"/>
  <c r="S154" i="1"/>
  <c r="R154" i="1"/>
  <c r="Q154" i="1"/>
  <c r="P154" i="1"/>
  <c r="O154" i="1"/>
  <c r="N154" i="1"/>
  <c r="M154" i="1"/>
  <c r="L154" i="1"/>
  <c r="K154" i="1"/>
  <c r="J154" i="1"/>
  <c r="I154" i="1"/>
  <c r="H154" i="1"/>
  <c r="G154" i="1"/>
  <c r="D154" i="1"/>
  <c r="C154" i="1"/>
  <c r="S153" i="1"/>
  <c r="R153" i="1"/>
  <c r="Q153" i="1"/>
  <c r="P153" i="1"/>
  <c r="O153" i="1"/>
  <c r="N153" i="1"/>
  <c r="M153" i="1"/>
  <c r="L153" i="1"/>
  <c r="K153" i="1"/>
  <c r="J153" i="1"/>
  <c r="I153" i="1"/>
  <c r="H153" i="1"/>
  <c r="G153" i="1"/>
  <c r="D153" i="1"/>
  <c r="C153" i="1"/>
  <c r="A153" i="1"/>
  <c r="S152" i="1"/>
  <c r="R152" i="1"/>
  <c r="Q152" i="1"/>
  <c r="P152" i="1"/>
  <c r="O152" i="1"/>
  <c r="N152" i="1"/>
  <c r="M152" i="1"/>
  <c r="L152" i="1"/>
  <c r="K152" i="1"/>
  <c r="J152" i="1"/>
  <c r="I152" i="1"/>
  <c r="H152" i="1"/>
  <c r="G152" i="1"/>
  <c r="D152" i="1"/>
  <c r="F152" i="1" s="1"/>
  <c r="C152" i="1"/>
  <c r="A152" i="1"/>
  <c r="S151" i="1"/>
  <c r="R151" i="1"/>
  <c r="Q151" i="1"/>
  <c r="P151" i="1"/>
  <c r="O151" i="1"/>
  <c r="N151" i="1"/>
  <c r="M151" i="1"/>
  <c r="L151" i="1"/>
  <c r="K151" i="1"/>
  <c r="J151" i="1"/>
  <c r="I151" i="1"/>
  <c r="H151" i="1"/>
  <c r="G151" i="1"/>
  <c r="D151" i="1"/>
  <c r="C151" i="1"/>
  <c r="A151" i="1"/>
  <c r="S150" i="1"/>
  <c r="R150" i="1"/>
  <c r="Q150" i="1"/>
  <c r="P150" i="1"/>
  <c r="O150" i="1"/>
  <c r="N150" i="1"/>
  <c r="M150" i="1"/>
  <c r="L150" i="1"/>
  <c r="K150" i="1"/>
  <c r="J150" i="1"/>
  <c r="I150" i="1"/>
  <c r="H150" i="1"/>
  <c r="G150" i="1"/>
  <c r="D150" i="1"/>
  <c r="C150" i="1"/>
  <c r="A150" i="1"/>
  <c r="S149" i="1"/>
  <c r="R149" i="1"/>
  <c r="Q149" i="1"/>
  <c r="P149" i="1"/>
  <c r="O149" i="1"/>
  <c r="N149" i="1"/>
  <c r="M149" i="1"/>
  <c r="L149" i="1"/>
  <c r="K149" i="1"/>
  <c r="J149" i="1"/>
  <c r="I149" i="1"/>
  <c r="H149" i="1"/>
  <c r="G149" i="1"/>
  <c r="D149" i="1"/>
  <c r="C149" i="1"/>
  <c r="A149" i="1"/>
  <c r="S148" i="1"/>
  <c r="R148" i="1"/>
  <c r="Q148" i="1"/>
  <c r="P148" i="1"/>
  <c r="O148" i="1"/>
  <c r="N148" i="1"/>
  <c r="M148" i="1"/>
  <c r="L148" i="1"/>
  <c r="K148" i="1"/>
  <c r="J148" i="1"/>
  <c r="I148" i="1"/>
  <c r="H148" i="1"/>
  <c r="G148" i="1"/>
  <c r="D148" i="1"/>
  <c r="C148" i="1"/>
  <c r="F148" i="1" s="1"/>
  <c r="A148" i="1"/>
  <c r="S147" i="1"/>
  <c r="R147" i="1"/>
  <c r="Q147" i="1"/>
  <c r="P147" i="1"/>
  <c r="O147" i="1"/>
  <c r="N147" i="1"/>
  <c r="M147" i="1"/>
  <c r="L147" i="1"/>
  <c r="K147" i="1"/>
  <c r="J147" i="1"/>
  <c r="I147" i="1"/>
  <c r="H147" i="1"/>
  <c r="G147" i="1"/>
  <c r="D147" i="1"/>
  <c r="C147" i="1"/>
  <c r="A147" i="1"/>
  <c r="S146" i="1"/>
  <c r="R146" i="1"/>
  <c r="Q146" i="1"/>
  <c r="P146" i="1"/>
  <c r="O146" i="1"/>
  <c r="N146" i="1"/>
  <c r="M146" i="1"/>
  <c r="L146" i="1"/>
  <c r="K146" i="1"/>
  <c r="J146" i="1"/>
  <c r="I146" i="1"/>
  <c r="H146" i="1"/>
  <c r="G146" i="1"/>
  <c r="D146" i="1"/>
  <c r="C146" i="1"/>
  <c r="A146" i="1"/>
  <c r="S145" i="1"/>
  <c r="R145" i="1"/>
  <c r="Q145" i="1"/>
  <c r="P145" i="1"/>
  <c r="O145" i="1"/>
  <c r="N145" i="1"/>
  <c r="M145" i="1"/>
  <c r="L145" i="1"/>
  <c r="K145" i="1"/>
  <c r="J145" i="1"/>
  <c r="I145" i="1"/>
  <c r="H145" i="1"/>
  <c r="G145" i="1"/>
  <c r="D145" i="1"/>
  <c r="E145" i="1" s="1"/>
  <c r="C145" i="1"/>
  <c r="A145" i="1"/>
  <c r="S144" i="1"/>
  <c r="R144" i="1"/>
  <c r="Q144" i="1"/>
  <c r="P144" i="1"/>
  <c r="O144" i="1"/>
  <c r="N144" i="1"/>
  <c r="M144" i="1"/>
  <c r="L144" i="1"/>
  <c r="K144" i="1"/>
  <c r="J144" i="1"/>
  <c r="I144" i="1"/>
  <c r="H144" i="1"/>
  <c r="G144" i="1"/>
  <c r="D144" i="1"/>
  <c r="F144" i="1" s="1"/>
  <c r="C144" i="1"/>
  <c r="A144" i="1"/>
  <c r="S143" i="1"/>
  <c r="R143" i="1"/>
  <c r="Q143" i="1"/>
  <c r="P143" i="1"/>
  <c r="O143" i="1"/>
  <c r="N143" i="1"/>
  <c r="M143" i="1"/>
  <c r="L143" i="1"/>
  <c r="K143" i="1"/>
  <c r="J143" i="1"/>
  <c r="I143" i="1"/>
  <c r="H143" i="1"/>
  <c r="G143" i="1"/>
  <c r="D143" i="1"/>
  <c r="C143" i="1"/>
  <c r="A143" i="1"/>
  <c r="S142" i="1"/>
  <c r="R142" i="1"/>
  <c r="Q142" i="1"/>
  <c r="P142" i="1"/>
  <c r="O142" i="1"/>
  <c r="N142" i="1"/>
  <c r="M142" i="1"/>
  <c r="L142" i="1"/>
  <c r="K142" i="1"/>
  <c r="J142" i="1"/>
  <c r="I142" i="1"/>
  <c r="H142" i="1"/>
  <c r="G142" i="1"/>
  <c r="D142" i="1"/>
  <c r="C142" i="1"/>
  <c r="A142" i="1"/>
  <c r="S141" i="1"/>
  <c r="R141" i="1"/>
  <c r="Q141" i="1"/>
  <c r="P141" i="1"/>
  <c r="O141" i="1"/>
  <c r="N141" i="1"/>
  <c r="M141" i="1"/>
  <c r="L141" i="1"/>
  <c r="K141" i="1"/>
  <c r="J141" i="1"/>
  <c r="I141" i="1"/>
  <c r="H141" i="1"/>
  <c r="G141" i="1"/>
  <c r="D141" i="1"/>
  <c r="C141" i="1"/>
  <c r="A141" i="1"/>
  <c r="S140" i="1"/>
  <c r="R140" i="1"/>
  <c r="Q140" i="1"/>
  <c r="P140" i="1"/>
  <c r="O140" i="1"/>
  <c r="N140" i="1"/>
  <c r="M140" i="1"/>
  <c r="L140" i="1"/>
  <c r="K140" i="1"/>
  <c r="J140" i="1"/>
  <c r="I140" i="1"/>
  <c r="H140" i="1"/>
  <c r="G140" i="1"/>
  <c r="D140" i="1"/>
  <c r="C140" i="1"/>
  <c r="F140" i="1" s="1"/>
  <c r="A140" i="1"/>
  <c r="S139" i="1"/>
  <c r="R139" i="1"/>
  <c r="Q139" i="1"/>
  <c r="P139" i="1"/>
  <c r="O139" i="1"/>
  <c r="N139" i="1"/>
  <c r="M139" i="1"/>
  <c r="L139" i="1"/>
  <c r="K139" i="1"/>
  <c r="J139" i="1"/>
  <c r="I139" i="1"/>
  <c r="H139" i="1"/>
  <c r="G139" i="1"/>
  <c r="D139" i="1"/>
  <c r="C139" i="1"/>
  <c r="A139" i="1"/>
  <c r="S138" i="1"/>
  <c r="R138" i="1"/>
  <c r="Q138" i="1"/>
  <c r="P138" i="1"/>
  <c r="O138" i="1"/>
  <c r="N138" i="1"/>
  <c r="M138" i="1"/>
  <c r="L138" i="1"/>
  <c r="K138" i="1"/>
  <c r="J138" i="1"/>
  <c r="I138" i="1"/>
  <c r="H138" i="1"/>
  <c r="G138" i="1"/>
  <c r="D138" i="1"/>
  <c r="C138" i="1"/>
  <c r="A138" i="1"/>
  <c r="S137" i="1"/>
  <c r="R137" i="1"/>
  <c r="Q137" i="1"/>
  <c r="P137" i="1"/>
  <c r="O137" i="1"/>
  <c r="N137" i="1"/>
  <c r="M137" i="1"/>
  <c r="L137" i="1"/>
  <c r="K137" i="1"/>
  <c r="J137" i="1"/>
  <c r="I137" i="1"/>
  <c r="H137" i="1"/>
  <c r="G137" i="1"/>
  <c r="D137" i="1"/>
  <c r="C137" i="1"/>
  <c r="A137" i="1"/>
  <c r="S136" i="1"/>
  <c r="R136" i="1"/>
  <c r="Q136" i="1"/>
  <c r="P136" i="1"/>
  <c r="O136" i="1"/>
  <c r="N136" i="1"/>
  <c r="M136" i="1"/>
  <c r="L136" i="1"/>
  <c r="K136" i="1"/>
  <c r="J136" i="1"/>
  <c r="I136" i="1"/>
  <c r="H136" i="1"/>
  <c r="G136" i="1"/>
  <c r="D136" i="1"/>
  <c r="C136" i="1"/>
  <c r="A136" i="1"/>
  <c r="S135" i="1"/>
  <c r="R135" i="1"/>
  <c r="Q135" i="1"/>
  <c r="P135" i="1"/>
  <c r="O135" i="1"/>
  <c r="N135" i="1"/>
  <c r="M135" i="1"/>
  <c r="L135" i="1"/>
  <c r="K135" i="1"/>
  <c r="J135" i="1"/>
  <c r="I135" i="1"/>
  <c r="H135" i="1"/>
  <c r="G135" i="1"/>
  <c r="D135" i="1"/>
  <c r="C135" i="1"/>
  <c r="A135" i="1"/>
  <c r="S134" i="1"/>
  <c r="R134" i="1"/>
  <c r="Q134" i="1"/>
  <c r="P134" i="1"/>
  <c r="O134" i="1"/>
  <c r="N134" i="1"/>
  <c r="M134" i="1"/>
  <c r="L134" i="1"/>
  <c r="K134" i="1"/>
  <c r="J134" i="1"/>
  <c r="I134" i="1"/>
  <c r="H134" i="1"/>
  <c r="G134" i="1"/>
  <c r="D134" i="1"/>
  <c r="C134" i="1"/>
  <c r="A134" i="1"/>
  <c r="S133" i="1"/>
  <c r="R133" i="1"/>
  <c r="Q133" i="1"/>
  <c r="P133" i="1"/>
  <c r="O133" i="1"/>
  <c r="N133" i="1"/>
  <c r="M133" i="1"/>
  <c r="L133" i="1"/>
  <c r="K133" i="1"/>
  <c r="J133" i="1"/>
  <c r="I133" i="1"/>
  <c r="H133" i="1"/>
  <c r="G133" i="1"/>
  <c r="D133" i="1"/>
  <c r="C133" i="1"/>
  <c r="A133" i="1"/>
  <c r="S132" i="1"/>
  <c r="R132" i="1"/>
  <c r="Q132" i="1"/>
  <c r="P132" i="1"/>
  <c r="O132" i="1"/>
  <c r="N132" i="1"/>
  <c r="M132" i="1"/>
  <c r="L132" i="1"/>
  <c r="K132" i="1"/>
  <c r="J132" i="1"/>
  <c r="I132" i="1"/>
  <c r="H132" i="1"/>
  <c r="G132" i="1"/>
  <c r="D132" i="1"/>
  <c r="C132" i="1"/>
  <c r="A132" i="1"/>
  <c r="S131" i="1"/>
  <c r="R131" i="1"/>
  <c r="Q131" i="1"/>
  <c r="P131" i="1"/>
  <c r="O131" i="1"/>
  <c r="N131" i="1"/>
  <c r="M131" i="1"/>
  <c r="L131" i="1"/>
  <c r="K131" i="1"/>
  <c r="J131" i="1"/>
  <c r="I131" i="1"/>
  <c r="H131" i="1"/>
  <c r="G131" i="1"/>
  <c r="D131" i="1"/>
  <c r="C131" i="1"/>
  <c r="S130" i="1"/>
  <c r="R130" i="1"/>
  <c r="Q130" i="1"/>
  <c r="P130" i="1"/>
  <c r="O130" i="1"/>
  <c r="N130" i="1"/>
  <c r="M130" i="1"/>
  <c r="L130" i="1"/>
  <c r="K130" i="1"/>
  <c r="J130" i="1"/>
  <c r="I130" i="1"/>
  <c r="H130" i="1"/>
  <c r="G130" i="1"/>
  <c r="D130" i="1"/>
  <c r="C130" i="1"/>
  <c r="A130" i="1"/>
  <c r="S129" i="1"/>
  <c r="R129" i="1"/>
  <c r="Q129" i="1"/>
  <c r="P129" i="1"/>
  <c r="O129" i="1"/>
  <c r="N129" i="1"/>
  <c r="M129" i="1"/>
  <c r="L129" i="1"/>
  <c r="K129" i="1"/>
  <c r="J129" i="1"/>
  <c r="I129" i="1"/>
  <c r="H129" i="1"/>
  <c r="G129" i="1"/>
  <c r="D129" i="1"/>
  <c r="C129" i="1"/>
  <c r="A129" i="1"/>
  <c r="S128" i="1"/>
  <c r="R128" i="1"/>
  <c r="Q128" i="1"/>
  <c r="P128" i="1"/>
  <c r="O128" i="1"/>
  <c r="N128" i="1"/>
  <c r="M128" i="1"/>
  <c r="L128" i="1"/>
  <c r="K128" i="1"/>
  <c r="J128" i="1"/>
  <c r="I128" i="1"/>
  <c r="H128" i="1"/>
  <c r="G128" i="1"/>
  <c r="D128" i="1"/>
  <c r="C128" i="1"/>
  <c r="S127" i="1"/>
  <c r="R127" i="1"/>
  <c r="Q127" i="1"/>
  <c r="P127" i="1"/>
  <c r="O127" i="1"/>
  <c r="N127" i="1"/>
  <c r="M127" i="1"/>
  <c r="L127" i="1"/>
  <c r="K127" i="1"/>
  <c r="J127" i="1"/>
  <c r="I127" i="1"/>
  <c r="H127" i="1"/>
  <c r="G127" i="1"/>
  <c r="D127" i="1"/>
  <c r="C127" i="1"/>
  <c r="A127" i="1"/>
  <c r="S126" i="1"/>
  <c r="R126" i="1"/>
  <c r="Q126" i="1"/>
  <c r="P126" i="1"/>
  <c r="O126" i="1"/>
  <c r="N126" i="1"/>
  <c r="M126" i="1"/>
  <c r="L126" i="1"/>
  <c r="K126" i="1"/>
  <c r="J126" i="1"/>
  <c r="I126" i="1"/>
  <c r="H126" i="1"/>
  <c r="G126" i="1"/>
  <c r="D126" i="1"/>
  <c r="C126" i="1"/>
  <c r="A126" i="1"/>
  <c r="S125" i="1"/>
  <c r="R125" i="1"/>
  <c r="Q125" i="1"/>
  <c r="P125" i="1"/>
  <c r="O125" i="1"/>
  <c r="N125" i="1"/>
  <c r="M125" i="1"/>
  <c r="L125" i="1"/>
  <c r="K125" i="1"/>
  <c r="J125" i="1"/>
  <c r="I125" i="1"/>
  <c r="H125" i="1"/>
  <c r="G125" i="1"/>
  <c r="D125" i="1"/>
  <c r="C125" i="1"/>
  <c r="S124" i="1"/>
  <c r="R124" i="1"/>
  <c r="Q124" i="1"/>
  <c r="P124" i="1"/>
  <c r="O124" i="1"/>
  <c r="N124" i="1"/>
  <c r="M124" i="1"/>
  <c r="L124" i="1"/>
  <c r="K124" i="1"/>
  <c r="J124" i="1"/>
  <c r="I124" i="1"/>
  <c r="H124" i="1"/>
  <c r="G124" i="1"/>
  <c r="D124" i="1"/>
  <c r="C124" i="1"/>
  <c r="A124" i="1"/>
  <c r="S123" i="1"/>
  <c r="R123" i="1"/>
  <c r="Q123" i="1"/>
  <c r="P123" i="1"/>
  <c r="O123" i="1"/>
  <c r="N123" i="1"/>
  <c r="M123" i="1"/>
  <c r="L123" i="1"/>
  <c r="K123" i="1"/>
  <c r="J123" i="1"/>
  <c r="I123" i="1"/>
  <c r="H123" i="1"/>
  <c r="G123" i="1"/>
  <c r="D123" i="1"/>
  <c r="C123" i="1"/>
  <c r="A123" i="1"/>
  <c r="S122" i="1"/>
  <c r="R122" i="1"/>
  <c r="Q122" i="1"/>
  <c r="P122" i="1"/>
  <c r="O122" i="1"/>
  <c r="N122" i="1"/>
  <c r="M122" i="1"/>
  <c r="L122" i="1"/>
  <c r="K122" i="1"/>
  <c r="J122" i="1"/>
  <c r="I122" i="1"/>
  <c r="H122" i="1"/>
  <c r="G122" i="1"/>
  <c r="D122" i="1"/>
  <c r="C122" i="1"/>
  <c r="A122" i="1"/>
  <c r="S121" i="1"/>
  <c r="R121" i="1"/>
  <c r="Q121" i="1"/>
  <c r="P121" i="1"/>
  <c r="O121" i="1"/>
  <c r="N121" i="1"/>
  <c r="M121" i="1"/>
  <c r="L121" i="1"/>
  <c r="K121" i="1"/>
  <c r="J121" i="1"/>
  <c r="I121" i="1"/>
  <c r="H121" i="1"/>
  <c r="G121" i="1"/>
  <c r="D121" i="1"/>
  <c r="C121" i="1"/>
  <c r="A121" i="1"/>
  <c r="S120" i="1"/>
  <c r="R120" i="1"/>
  <c r="Q120" i="1"/>
  <c r="P120" i="1"/>
  <c r="O120" i="1"/>
  <c r="N120" i="1"/>
  <c r="M120" i="1"/>
  <c r="L120" i="1"/>
  <c r="K120" i="1"/>
  <c r="J120" i="1"/>
  <c r="I120" i="1"/>
  <c r="H120" i="1"/>
  <c r="G120" i="1"/>
  <c r="D120" i="1"/>
  <c r="C120" i="1"/>
  <c r="A120" i="1"/>
  <c r="A119" i="1"/>
  <c r="S118" i="1"/>
  <c r="R118" i="1"/>
  <c r="Q118" i="1"/>
  <c r="P118" i="1"/>
  <c r="O118" i="1"/>
  <c r="N118" i="1"/>
  <c r="M118" i="1"/>
  <c r="L118" i="1"/>
  <c r="K118" i="1"/>
  <c r="J118" i="1"/>
  <c r="I118" i="1"/>
  <c r="H118" i="1"/>
  <c r="G118" i="1"/>
  <c r="D118" i="1"/>
  <c r="C118" i="1"/>
  <c r="A118" i="1"/>
  <c r="S117" i="1"/>
  <c r="R117" i="1"/>
  <c r="Q117" i="1"/>
  <c r="P117" i="1"/>
  <c r="O117" i="1"/>
  <c r="N117" i="1"/>
  <c r="M117" i="1"/>
  <c r="L117" i="1"/>
  <c r="K117" i="1"/>
  <c r="J117" i="1"/>
  <c r="I117" i="1"/>
  <c r="H117" i="1"/>
  <c r="G117" i="1"/>
  <c r="D117" i="1"/>
  <c r="F117" i="1" s="1"/>
  <c r="C117" i="1"/>
  <c r="A117" i="1"/>
  <c r="S116" i="1"/>
  <c r="R116" i="1"/>
  <c r="Q116" i="1"/>
  <c r="P116" i="1"/>
  <c r="O116" i="1"/>
  <c r="N116" i="1"/>
  <c r="M116" i="1"/>
  <c r="L116" i="1"/>
  <c r="K116" i="1"/>
  <c r="J116" i="1"/>
  <c r="I116" i="1"/>
  <c r="H116" i="1"/>
  <c r="G116" i="1"/>
  <c r="D116" i="1"/>
  <c r="E116" i="1" s="1"/>
  <c r="C116" i="1"/>
  <c r="A116" i="1"/>
  <c r="S115" i="1"/>
  <c r="R115" i="1"/>
  <c r="Q115" i="1"/>
  <c r="P115" i="1"/>
  <c r="O115" i="1"/>
  <c r="N115" i="1"/>
  <c r="M115" i="1"/>
  <c r="L115" i="1"/>
  <c r="K115" i="1"/>
  <c r="J115" i="1"/>
  <c r="I115" i="1"/>
  <c r="H115" i="1"/>
  <c r="G115" i="1"/>
  <c r="E115" i="1"/>
  <c r="D115" i="1"/>
  <c r="C115" i="1"/>
  <c r="A115" i="1"/>
  <c r="S114" i="1"/>
  <c r="R114" i="1"/>
  <c r="Q114" i="1"/>
  <c r="P114" i="1"/>
  <c r="O114" i="1"/>
  <c r="N114" i="1"/>
  <c r="M114" i="1"/>
  <c r="L114" i="1"/>
  <c r="K114" i="1"/>
  <c r="J114" i="1"/>
  <c r="I114" i="1"/>
  <c r="H114" i="1"/>
  <c r="G114" i="1"/>
  <c r="D114" i="1"/>
  <c r="C114" i="1"/>
  <c r="S113" i="1"/>
  <c r="R113" i="1"/>
  <c r="Q113" i="1"/>
  <c r="P113" i="1"/>
  <c r="O113" i="1"/>
  <c r="N113" i="1"/>
  <c r="M113" i="1"/>
  <c r="L113" i="1"/>
  <c r="K113" i="1"/>
  <c r="J113" i="1"/>
  <c r="I113" i="1"/>
  <c r="H113" i="1"/>
  <c r="G113" i="1"/>
  <c r="D113" i="1"/>
  <c r="F113" i="1" s="1"/>
  <c r="C113" i="1"/>
  <c r="A113" i="1"/>
  <c r="S112" i="1"/>
  <c r="R112" i="1"/>
  <c r="Q112" i="1"/>
  <c r="P112" i="1"/>
  <c r="O112" i="1"/>
  <c r="N112" i="1"/>
  <c r="M112" i="1"/>
  <c r="L112" i="1"/>
  <c r="K112" i="1"/>
  <c r="J112" i="1"/>
  <c r="I112" i="1"/>
  <c r="H112" i="1"/>
  <c r="G112" i="1"/>
  <c r="F112" i="1"/>
  <c r="D112" i="1"/>
  <c r="C112" i="1"/>
  <c r="A112" i="1"/>
  <c r="S111" i="1"/>
  <c r="R111" i="1"/>
  <c r="Q111" i="1"/>
  <c r="P111" i="1"/>
  <c r="O111" i="1"/>
  <c r="N111" i="1"/>
  <c r="M111" i="1"/>
  <c r="L111" i="1"/>
  <c r="K111" i="1"/>
  <c r="J111" i="1"/>
  <c r="I111" i="1"/>
  <c r="H111" i="1"/>
  <c r="G111" i="1"/>
  <c r="D111" i="1"/>
  <c r="C111" i="1"/>
  <c r="A111" i="1"/>
  <c r="S110" i="1"/>
  <c r="R110" i="1"/>
  <c r="Q110" i="1"/>
  <c r="P110" i="1"/>
  <c r="O110" i="1"/>
  <c r="N110" i="1"/>
  <c r="M110" i="1"/>
  <c r="L110" i="1"/>
  <c r="K110" i="1"/>
  <c r="J110" i="1"/>
  <c r="I110" i="1"/>
  <c r="H110" i="1"/>
  <c r="G110" i="1"/>
  <c r="D110" i="1"/>
  <c r="C110" i="1"/>
  <c r="S109" i="1"/>
  <c r="R109" i="1"/>
  <c r="Q109" i="1"/>
  <c r="P109" i="1"/>
  <c r="O109" i="1"/>
  <c r="N109" i="1"/>
  <c r="M109" i="1"/>
  <c r="L109" i="1"/>
  <c r="K109" i="1"/>
  <c r="J109" i="1"/>
  <c r="I109" i="1"/>
  <c r="H109" i="1"/>
  <c r="G109" i="1"/>
  <c r="D109" i="1"/>
  <c r="C109" i="1"/>
  <c r="A109" i="1"/>
  <c r="S108" i="1"/>
  <c r="R108" i="1"/>
  <c r="Q108" i="1"/>
  <c r="P108" i="1"/>
  <c r="O108" i="1"/>
  <c r="N108" i="1"/>
  <c r="M108" i="1"/>
  <c r="L108" i="1"/>
  <c r="K108" i="1"/>
  <c r="J108" i="1"/>
  <c r="I108" i="1"/>
  <c r="H108" i="1"/>
  <c r="G108" i="1"/>
  <c r="D108" i="1"/>
  <c r="F108" i="1" s="1"/>
  <c r="C108" i="1"/>
  <c r="A108" i="1"/>
  <c r="S107" i="1"/>
  <c r="R107" i="1"/>
  <c r="Q107" i="1"/>
  <c r="P107" i="1"/>
  <c r="O107" i="1"/>
  <c r="N107" i="1"/>
  <c r="M107" i="1"/>
  <c r="L107" i="1"/>
  <c r="K107" i="1"/>
  <c r="J107" i="1"/>
  <c r="I107" i="1"/>
  <c r="H107" i="1"/>
  <c r="G107" i="1"/>
  <c r="D107" i="1"/>
  <c r="E107" i="1" s="1"/>
  <c r="C107" i="1"/>
  <c r="A107" i="1"/>
  <c r="S106" i="1"/>
  <c r="R106" i="1"/>
  <c r="Q106" i="1"/>
  <c r="P106" i="1"/>
  <c r="O106" i="1"/>
  <c r="N106" i="1"/>
  <c r="M106" i="1"/>
  <c r="L106" i="1"/>
  <c r="K106" i="1"/>
  <c r="J106" i="1"/>
  <c r="I106" i="1"/>
  <c r="H106" i="1"/>
  <c r="G106" i="1"/>
  <c r="E106" i="1"/>
  <c r="D106" i="1"/>
  <c r="C106" i="1"/>
  <c r="A106" i="1"/>
  <c r="S105" i="1"/>
  <c r="R105" i="1"/>
  <c r="Q105" i="1"/>
  <c r="P105" i="1"/>
  <c r="O105" i="1"/>
  <c r="N105" i="1"/>
  <c r="M105" i="1"/>
  <c r="L105" i="1"/>
  <c r="K105" i="1"/>
  <c r="J105" i="1"/>
  <c r="I105" i="1"/>
  <c r="H105" i="1"/>
  <c r="G105" i="1"/>
  <c r="D105" i="1"/>
  <c r="C105" i="1"/>
  <c r="A105" i="1"/>
  <c r="S104" i="1"/>
  <c r="R104" i="1"/>
  <c r="Q104" i="1"/>
  <c r="P104" i="1"/>
  <c r="O104" i="1"/>
  <c r="N104" i="1"/>
  <c r="M104" i="1"/>
  <c r="L104" i="1"/>
  <c r="K104" i="1"/>
  <c r="J104" i="1"/>
  <c r="I104" i="1"/>
  <c r="H104" i="1"/>
  <c r="G104" i="1"/>
  <c r="D104" i="1"/>
  <c r="C104" i="1"/>
  <c r="S103" i="1"/>
  <c r="R103" i="1"/>
  <c r="Q103" i="1"/>
  <c r="P103" i="1"/>
  <c r="O103" i="1"/>
  <c r="N103" i="1"/>
  <c r="M103" i="1"/>
  <c r="L103" i="1"/>
  <c r="K103" i="1"/>
  <c r="J103" i="1"/>
  <c r="I103" i="1"/>
  <c r="H103" i="1"/>
  <c r="G103" i="1"/>
  <c r="D103" i="1"/>
  <c r="F103" i="1" s="1"/>
  <c r="C103" i="1"/>
  <c r="A103" i="1"/>
  <c r="S102" i="1"/>
  <c r="R102" i="1"/>
  <c r="Q102" i="1"/>
  <c r="P102" i="1"/>
  <c r="O102" i="1"/>
  <c r="N102" i="1"/>
  <c r="M102" i="1"/>
  <c r="L102" i="1"/>
  <c r="K102" i="1"/>
  <c r="J102" i="1"/>
  <c r="I102" i="1"/>
  <c r="H102" i="1"/>
  <c r="G102" i="1"/>
  <c r="D102" i="1"/>
  <c r="C102" i="1"/>
  <c r="A102" i="1"/>
  <c r="S101" i="1"/>
  <c r="R101" i="1"/>
  <c r="Q101" i="1"/>
  <c r="P101" i="1"/>
  <c r="O101" i="1"/>
  <c r="N101" i="1"/>
  <c r="M101" i="1"/>
  <c r="L101" i="1"/>
  <c r="K101" i="1"/>
  <c r="J101" i="1"/>
  <c r="I101" i="1"/>
  <c r="H101" i="1"/>
  <c r="G101" i="1"/>
  <c r="F101" i="1"/>
  <c r="D101" i="1"/>
  <c r="E101" i="1" s="1"/>
  <c r="C101" i="1"/>
  <c r="A101" i="1"/>
  <c r="S100" i="1"/>
  <c r="R100" i="1"/>
  <c r="Q100" i="1"/>
  <c r="P100" i="1"/>
  <c r="O100" i="1"/>
  <c r="N100" i="1"/>
  <c r="M100" i="1"/>
  <c r="L100" i="1"/>
  <c r="K100" i="1"/>
  <c r="J100" i="1"/>
  <c r="I100" i="1"/>
  <c r="H100" i="1"/>
  <c r="G100" i="1"/>
  <c r="D100" i="1"/>
  <c r="C100" i="1"/>
  <c r="S99" i="1"/>
  <c r="R99" i="1"/>
  <c r="Q99" i="1"/>
  <c r="P99" i="1"/>
  <c r="O99" i="1"/>
  <c r="N99" i="1"/>
  <c r="M99" i="1"/>
  <c r="L99" i="1"/>
  <c r="K99" i="1"/>
  <c r="J99" i="1"/>
  <c r="I99" i="1"/>
  <c r="H99" i="1"/>
  <c r="G99" i="1"/>
  <c r="D99" i="1"/>
  <c r="E99" i="1" s="1"/>
  <c r="C99" i="1"/>
  <c r="A99" i="1"/>
  <c r="S98" i="1"/>
  <c r="R98" i="1"/>
  <c r="Q98" i="1"/>
  <c r="P98" i="1"/>
  <c r="O98" i="1"/>
  <c r="N98" i="1"/>
  <c r="M98" i="1"/>
  <c r="L98" i="1"/>
  <c r="K98" i="1"/>
  <c r="J98" i="1"/>
  <c r="I98" i="1"/>
  <c r="H98" i="1"/>
  <c r="G98" i="1"/>
  <c r="D98" i="1"/>
  <c r="C98" i="1"/>
  <c r="A98" i="1"/>
  <c r="S97" i="1"/>
  <c r="R97" i="1"/>
  <c r="Q97" i="1"/>
  <c r="P97" i="1"/>
  <c r="O97" i="1"/>
  <c r="N97" i="1"/>
  <c r="M97" i="1"/>
  <c r="L97" i="1"/>
  <c r="K97" i="1"/>
  <c r="J97" i="1"/>
  <c r="I97" i="1"/>
  <c r="H97" i="1"/>
  <c r="G97" i="1"/>
  <c r="D97" i="1"/>
  <c r="C97" i="1"/>
  <c r="A97" i="1"/>
  <c r="S96" i="1"/>
  <c r="R96" i="1"/>
  <c r="Q96" i="1"/>
  <c r="P96" i="1"/>
  <c r="O96" i="1"/>
  <c r="N96" i="1"/>
  <c r="M96" i="1"/>
  <c r="L96" i="1"/>
  <c r="K96" i="1"/>
  <c r="J96" i="1"/>
  <c r="I96" i="1"/>
  <c r="H96" i="1"/>
  <c r="G96" i="1"/>
  <c r="D96" i="1"/>
  <c r="C96" i="1"/>
  <c r="A96" i="1"/>
  <c r="S95" i="1"/>
  <c r="R95" i="1"/>
  <c r="Q95" i="1"/>
  <c r="P95" i="1"/>
  <c r="O95" i="1"/>
  <c r="N95" i="1"/>
  <c r="M95" i="1"/>
  <c r="L95" i="1"/>
  <c r="K95" i="1"/>
  <c r="J95" i="1"/>
  <c r="I95" i="1"/>
  <c r="H95" i="1"/>
  <c r="G95" i="1"/>
  <c r="D95" i="1"/>
  <c r="C95" i="1"/>
  <c r="A95" i="1"/>
  <c r="S94" i="1"/>
  <c r="R94" i="1"/>
  <c r="Q94" i="1"/>
  <c r="P94" i="1"/>
  <c r="O94" i="1"/>
  <c r="N94" i="1"/>
  <c r="M94" i="1"/>
  <c r="L94" i="1"/>
  <c r="K94" i="1"/>
  <c r="J94" i="1"/>
  <c r="I94" i="1"/>
  <c r="H94" i="1"/>
  <c r="G94" i="1"/>
  <c r="D94" i="1"/>
  <c r="C94" i="1"/>
  <c r="A94" i="1"/>
  <c r="S93" i="1"/>
  <c r="R93" i="1"/>
  <c r="Q93" i="1"/>
  <c r="P93" i="1"/>
  <c r="O93" i="1"/>
  <c r="N93" i="1"/>
  <c r="M93" i="1"/>
  <c r="L93" i="1"/>
  <c r="K93" i="1"/>
  <c r="J93" i="1"/>
  <c r="I93" i="1"/>
  <c r="H93" i="1"/>
  <c r="G93" i="1"/>
  <c r="D93" i="1"/>
  <c r="C93" i="1"/>
  <c r="A93" i="1"/>
  <c r="S92" i="1"/>
  <c r="R92" i="1"/>
  <c r="Q92" i="1"/>
  <c r="P92" i="1"/>
  <c r="O92" i="1"/>
  <c r="N92" i="1"/>
  <c r="M92" i="1"/>
  <c r="L92" i="1"/>
  <c r="K92" i="1"/>
  <c r="J92" i="1"/>
  <c r="I92" i="1"/>
  <c r="H92" i="1"/>
  <c r="G92" i="1"/>
  <c r="D92" i="1"/>
  <c r="C92" i="1"/>
  <c r="A92" i="1"/>
  <c r="S91" i="1"/>
  <c r="R91" i="1"/>
  <c r="Q91" i="1"/>
  <c r="P91" i="1"/>
  <c r="O91" i="1"/>
  <c r="N91" i="1"/>
  <c r="M91" i="1"/>
  <c r="L91" i="1"/>
  <c r="K91" i="1"/>
  <c r="J91" i="1"/>
  <c r="I91" i="1"/>
  <c r="H91" i="1"/>
  <c r="G91" i="1"/>
  <c r="D91" i="1"/>
  <c r="C91" i="1"/>
  <c r="E91" i="1" s="1"/>
  <c r="A91" i="1"/>
  <c r="S90" i="1"/>
  <c r="R90" i="1"/>
  <c r="Q90" i="1"/>
  <c r="P90" i="1"/>
  <c r="O90" i="1"/>
  <c r="N90" i="1"/>
  <c r="M90" i="1"/>
  <c r="L90" i="1"/>
  <c r="K90" i="1"/>
  <c r="J90" i="1"/>
  <c r="I90" i="1"/>
  <c r="H90" i="1"/>
  <c r="G90" i="1"/>
  <c r="D90" i="1"/>
  <c r="C90" i="1"/>
  <c r="F90" i="1" s="1"/>
  <c r="A90" i="1"/>
  <c r="S89" i="1"/>
  <c r="R89" i="1"/>
  <c r="Q89" i="1"/>
  <c r="P89" i="1"/>
  <c r="O89" i="1"/>
  <c r="N89" i="1"/>
  <c r="M89" i="1"/>
  <c r="L89" i="1"/>
  <c r="K89" i="1"/>
  <c r="J89" i="1"/>
  <c r="I89" i="1"/>
  <c r="H89" i="1"/>
  <c r="G89" i="1"/>
  <c r="D89" i="1"/>
  <c r="C89" i="1"/>
  <c r="A89" i="1"/>
  <c r="S88" i="1"/>
  <c r="R88" i="1"/>
  <c r="Q88" i="1"/>
  <c r="P88" i="1"/>
  <c r="O88" i="1"/>
  <c r="N88" i="1"/>
  <c r="M88" i="1"/>
  <c r="L88" i="1"/>
  <c r="K88" i="1"/>
  <c r="J88" i="1"/>
  <c r="I88" i="1"/>
  <c r="H88" i="1"/>
  <c r="G88" i="1"/>
  <c r="D88" i="1"/>
  <c r="C88" i="1"/>
  <c r="F88" i="1" s="1"/>
  <c r="A88" i="1"/>
  <c r="S87" i="1"/>
  <c r="R87" i="1"/>
  <c r="Q87" i="1"/>
  <c r="P87" i="1"/>
  <c r="O87" i="1"/>
  <c r="N87" i="1"/>
  <c r="M87" i="1"/>
  <c r="L87" i="1"/>
  <c r="K87" i="1"/>
  <c r="J87" i="1"/>
  <c r="I87" i="1"/>
  <c r="H87" i="1"/>
  <c r="G87" i="1"/>
  <c r="D87" i="1"/>
  <c r="C87" i="1"/>
  <c r="A87" i="1"/>
  <c r="S86" i="1"/>
  <c r="R86" i="1"/>
  <c r="Q86" i="1"/>
  <c r="P86" i="1"/>
  <c r="O86" i="1"/>
  <c r="N86" i="1"/>
  <c r="M86" i="1"/>
  <c r="L86" i="1"/>
  <c r="K86" i="1"/>
  <c r="J86" i="1"/>
  <c r="I86" i="1"/>
  <c r="H86" i="1"/>
  <c r="G86" i="1"/>
  <c r="D86" i="1"/>
  <c r="T86" i="1" s="1"/>
  <c r="C86" i="1"/>
  <c r="A86" i="1"/>
  <c r="S85" i="1"/>
  <c r="R85" i="1"/>
  <c r="Q85" i="1"/>
  <c r="P85" i="1"/>
  <c r="O85" i="1"/>
  <c r="N85" i="1"/>
  <c r="M85" i="1"/>
  <c r="L85" i="1"/>
  <c r="K85" i="1"/>
  <c r="J85" i="1"/>
  <c r="I85" i="1"/>
  <c r="H85" i="1"/>
  <c r="G85" i="1"/>
  <c r="B85" i="1"/>
  <c r="D85" i="1" s="1"/>
  <c r="S84" i="1"/>
  <c r="R84" i="1"/>
  <c r="Q84" i="1"/>
  <c r="P84" i="1"/>
  <c r="O84" i="1"/>
  <c r="N84" i="1"/>
  <c r="M84" i="1"/>
  <c r="L84" i="1"/>
  <c r="K84" i="1"/>
  <c r="J84" i="1"/>
  <c r="I84" i="1"/>
  <c r="H84" i="1"/>
  <c r="G84" i="1"/>
  <c r="B84" i="1"/>
  <c r="S83" i="1"/>
  <c r="R83" i="1"/>
  <c r="Q83" i="1"/>
  <c r="P83" i="1"/>
  <c r="O83" i="1"/>
  <c r="N83" i="1"/>
  <c r="M83" i="1"/>
  <c r="L83" i="1"/>
  <c r="K83" i="1"/>
  <c r="J83" i="1"/>
  <c r="I83" i="1"/>
  <c r="H83" i="1"/>
  <c r="G83" i="1"/>
  <c r="D83" i="1"/>
  <c r="C83" i="1"/>
  <c r="A83" i="1"/>
  <c r="S82" i="1"/>
  <c r="R82" i="1"/>
  <c r="Q82" i="1"/>
  <c r="P82" i="1"/>
  <c r="O82" i="1"/>
  <c r="N82" i="1"/>
  <c r="M82" i="1"/>
  <c r="L82" i="1"/>
  <c r="K82" i="1"/>
  <c r="J82" i="1"/>
  <c r="I82" i="1"/>
  <c r="H82" i="1"/>
  <c r="G82" i="1"/>
  <c r="D82" i="1"/>
  <c r="C82" i="1"/>
  <c r="A82" i="1"/>
  <c r="S81" i="1"/>
  <c r="R81" i="1"/>
  <c r="Q81" i="1"/>
  <c r="P81" i="1"/>
  <c r="O81" i="1"/>
  <c r="N81" i="1"/>
  <c r="M81" i="1"/>
  <c r="L81" i="1"/>
  <c r="K81" i="1"/>
  <c r="J81" i="1"/>
  <c r="I81" i="1"/>
  <c r="H81" i="1"/>
  <c r="G81" i="1"/>
  <c r="D81" i="1"/>
  <c r="C81" i="1"/>
  <c r="A81" i="1"/>
  <c r="S80" i="1"/>
  <c r="R80" i="1"/>
  <c r="Q80" i="1"/>
  <c r="P80" i="1"/>
  <c r="O80" i="1"/>
  <c r="N80" i="1"/>
  <c r="M80" i="1"/>
  <c r="L80" i="1"/>
  <c r="K80" i="1"/>
  <c r="J80" i="1"/>
  <c r="I80" i="1"/>
  <c r="H80" i="1"/>
  <c r="G80" i="1"/>
  <c r="D80" i="1"/>
  <c r="C80" i="1"/>
  <c r="A80" i="1"/>
  <c r="S79" i="1"/>
  <c r="R79" i="1"/>
  <c r="Q79" i="1"/>
  <c r="P79" i="1"/>
  <c r="O79" i="1"/>
  <c r="N79" i="1"/>
  <c r="M79" i="1"/>
  <c r="L79" i="1"/>
  <c r="K79" i="1"/>
  <c r="J79" i="1"/>
  <c r="I79" i="1"/>
  <c r="H79" i="1"/>
  <c r="G79" i="1"/>
  <c r="D79" i="1"/>
  <c r="C79" i="1"/>
  <c r="A79" i="1"/>
  <c r="S78" i="1"/>
  <c r="R78" i="1"/>
  <c r="Q78" i="1"/>
  <c r="P78" i="1"/>
  <c r="O78" i="1"/>
  <c r="N78" i="1"/>
  <c r="M78" i="1"/>
  <c r="L78" i="1"/>
  <c r="K78" i="1"/>
  <c r="J78" i="1"/>
  <c r="I78" i="1"/>
  <c r="H78" i="1"/>
  <c r="G78" i="1"/>
  <c r="D78" i="1"/>
  <c r="C78" i="1"/>
  <c r="A78" i="1"/>
  <c r="S77" i="1"/>
  <c r="R77" i="1"/>
  <c r="Q77" i="1"/>
  <c r="P77" i="1"/>
  <c r="O77" i="1"/>
  <c r="N77" i="1"/>
  <c r="M77" i="1"/>
  <c r="L77" i="1"/>
  <c r="K77" i="1"/>
  <c r="J77" i="1"/>
  <c r="I77" i="1"/>
  <c r="H77" i="1"/>
  <c r="G77" i="1"/>
  <c r="D77" i="1"/>
  <c r="C77" i="1"/>
  <c r="A77" i="1"/>
  <c r="S76" i="1"/>
  <c r="R76" i="1"/>
  <c r="Q76" i="1"/>
  <c r="P76" i="1"/>
  <c r="O76" i="1"/>
  <c r="N76" i="1"/>
  <c r="M76" i="1"/>
  <c r="L76" i="1"/>
  <c r="K76" i="1"/>
  <c r="J76" i="1"/>
  <c r="I76" i="1"/>
  <c r="H76" i="1"/>
  <c r="G76" i="1"/>
  <c r="D76" i="1"/>
  <c r="C76" i="1"/>
  <c r="A76" i="1"/>
  <c r="S75" i="1"/>
  <c r="R75" i="1"/>
  <c r="Q75" i="1"/>
  <c r="P75" i="1"/>
  <c r="O75" i="1"/>
  <c r="N75" i="1"/>
  <c r="M75" i="1"/>
  <c r="L75" i="1"/>
  <c r="K75" i="1"/>
  <c r="J75" i="1"/>
  <c r="I75" i="1"/>
  <c r="H75" i="1"/>
  <c r="G75" i="1"/>
  <c r="D75" i="1"/>
  <c r="C75" i="1"/>
  <c r="A75" i="1"/>
  <c r="S74" i="1"/>
  <c r="R74" i="1"/>
  <c r="Q74" i="1"/>
  <c r="P74" i="1"/>
  <c r="O74" i="1"/>
  <c r="N74" i="1"/>
  <c r="M74" i="1"/>
  <c r="L74" i="1"/>
  <c r="K74" i="1"/>
  <c r="J74" i="1"/>
  <c r="I74" i="1"/>
  <c r="H74" i="1"/>
  <c r="G74" i="1"/>
  <c r="D74" i="1"/>
  <c r="C74" i="1"/>
  <c r="A74" i="1"/>
  <c r="S73" i="1"/>
  <c r="R73" i="1"/>
  <c r="Q73" i="1"/>
  <c r="P73" i="1"/>
  <c r="O73" i="1"/>
  <c r="N73" i="1"/>
  <c r="M73" i="1"/>
  <c r="L73" i="1"/>
  <c r="K73" i="1"/>
  <c r="J73" i="1"/>
  <c r="I73" i="1"/>
  <c r="H73" i="1"/>
  <c r="G73" i="1"/>
  <c r="D73" i="1"/>
  <c r="C73" i="1"/>
  <c r="A73" i="1"/>
  <c r="S72" i="1"/>
  <c r="R72" i="1"/>
  <c r="Q72" i="1"/>
  <c r="P72" i="1"/>
  <c r="O72" i="1"/>
  <c r="N72" i="1"/>
  <c r="M72" i="1"/>
  <c r="L72" i="1"/>
  <c r="K72" i="1"/>
  <c r="J72" i="1"/>
  <c r="I72" i="1"/>
  <c r="H72" i="1"/>
  <c r="G72" i="1"/>
  <c r="D72" i="1"/>
  <c r="C72" i="1"/>
  <c r="A72" i="1"/>
  <c r="S71" i="1"/>
  <c r="R71" i="1"/>
  <c r="Q71" i="1"/>
  <c r="P71" i="1"/>
  <c r="O71" i="1"/>
  <c r="N71" i="1"/>
  <c r="M71" i="1"/>
  <c r="L71" i="1"/>
  <c r="K71" i="1"/>
  <c r="J71" i="1"/>
  <c r="I71" i="1"/>
  <c r="H71" i="1"/>
  <c r="G71" i="1"/>
  <c r="D71" i="1"/>
  <c r="F71" i="1" s="1"/>
  <c r="C71" i="1"/>
  <c r="A71" i="1"/>
  <c r="S70" i="1"/>
  <c r="R70" i="1"/>
  <c r="Q70" i="1"/>
  <c r="P70" i="1"/>
  <c r="O70" i="1"/>
  <c r="N70" i="1"/>
  <c r="M70" i="1"/>
  <c r="L70" i="1"/>
  <c r="K70" i="1"/>
  <c r="J70" i="1"/>
  <c r="I70" i="1"/>
  <c r="H70" i="1"/>
  <c r="G70" i="1"/>
  <c r="D70" i="1"/>
  <c r="C70" i="1"/>
  <c r="A70" i="1"/>
  <c r="S69" i="1"/>
  <c r="R69" i="1"/>
  <c r="Q69" i="1"/>
  <c r="P69" i="1"/>
  <c r="O69" i="1"/>
  <c r="N69" i="1"/>
  <c r="M69" i="1"/>
  <c r="L69" i="1"/>
  <c r="K69" i="1"/>
  <c r="J69" i="1"/>
  <c r="I69" i="1"/>
  <c r="H69" i="1"/>
  <c r="G69" i="1"/>
  <c r="D69" i="1"/>
  <c r="C69" i="1"/>
  <c r="A69" i="1"/>
  <c r="S68" i="1"/>
  <c r="R68" i="1"/>
  <c r="Q68" i="1"/>
  <c r="P68" i="1"/>
  <c r="O68" i="1"/>
  <c r="N68" i="1"/>
  <c r="M68" i="1"/>
  <c r="L68" i="1"/>
  <c r="K68" i="1"/>
  <c r="J68" i="1"/>
  <c r="I68" i="1"/>
  <c r="H68" i="1"/>
  <c r="G68" i="1"/>
  <c r="D68" i="1"/>
  <c r="C68" i="1"/>
  <c r="A68" i="1"/>
  <c r="S67" i="1"/>
  <c r="R67" i="1"/>
  <c r="Q67" i="1"/>
  <c r="P67" i="1"/>
  <c r="O67" i="1"/>
  <c r="N67" i="1"/>
  <c r="M67" i="1"/>
  <c r="L67" i="1"/>
  <c r="K67" i="1"/>
  <c r="J67" i="1"/>
  <c r="I67" i="1"/>
  <c r="H67" i="1"/>
  <c r="G67" i="1"/>
  <c r="D67" i="1"/>
  <c r="C67" i="1"/>
  <c r="A67" i="1"/>
  <c r="S66" i="1"/>
  <c r="R66" i="1"/>
  <c r="Q66" i="1"/>
  <c r="P66" i="1"/>
  <c r="O66" i="1"/>
  <c r="N66" i="1"/>
  <c r="M66" i="1"/>
  <c r="L66" i="1"/>
  <c r="K66" i="1"/>
  <c r="J66" i="1"/>
  <c r="I66" i="1"/>
  <c r="H66" i="1"/>
  <c r="G66" i="1"/>
  <c r="D66" i="1"/>
  <c r="C66" i="1"/>
  <c r="A66" i="1"/>
  <c r="S65" i="1"/>
  <c r="R65" i="1"/>
  <c r="Q65" i="1"/>
  <c r="P65" i="1"/>
  <c r="O65" i="1"/>
  <c r="N65" i="1"/>
  <c r="M65" i="1"/>
  <c r="L65" i="1"/>
  <c r="K65" i="1"/>
  <c r="J65" i="1"/>
  <c r="I65" i="1"/>
  <c r="H65" i="1"/>
  <c r="G65" i="1"/>
  <c r="D65" i="1"/>
  <c r="C65" i="1"/>
  <c r="A65" i="1"/>
  <c r="S64" i="1"/>
  <c r="R64" i="1"/>
  <c r="Q64" i="1"/>
  <c r="P64" i="1"/>
  <c r="O64" i="1"/>
  <c r="N64" i="1"/>
  <c r="M64" i="1"/>
  <c r="L64" i="1"/>
  <c r="K64" i="1"/>
  <c r="J64" i="1"/>
  <c r="I64" i="1"/>
  <c r="H64" i="1"/>
  <c r="G64" i="1"/>
  <c r="D64" i="1"/>
  <c r="C64" i="1"/>
  <c r="A64" i="1"/>
  <c r="S63" i="1"/>
  <c r="R63" i="1"/>
  <c r="Q63" i="1"/>
  <c r="P63" i="1"/>
  <c r="O63" i="1"/>
  <c r="N63" i="1"/>
  <c r="M63" i="1"/>
  <c r="L63" i="1"/>
  <c r="K63" i="1"/>
  <c r="J63" i="1"/>
  <c r="I63" i="1"/>
  <c r="H63" i="1"/>
  <c r="G63" i="1"/>
  <c r="D63" i="1"/>
  <c r="C63" i="1"/>
  <c r="A63" i="1"/>
  <c r="S62" i="1"/>
  <c r="R62" i="1"/>
  <c r="Q62" i="1"/>
  <c r="P62" i="1"/>
  <c r="O62" i="1"/>
  <c r="N62" i="1"/>
  <c r="M62" i="1"/>
  <c r="L62" i="1"/>
  <c r="K62" i="1"/>
  <c r="J62" i="1"/>
  <c r="I62" i="1"/>
  <c r="H62" i="1"/>
  <c r="G62" i="1"/>
  <c r="D62" i="1"/>
  <c r="C62" i="1"/>
  <c r="A62" i="1"/>
  <c r="S61" i="1"/>
  <c r="R61" i="1"/>
  <c r="Q61" i="1"/>
  <c r="P61" i="1"/>
  <c r="O61" i="1"/>
  <c r="N61" i="1"/>
  <c r="M61" i="1"/>
  <c r="L61" i="1"/>
  <c r="K61" i="1"/>
  <c r="J61" i="1"/>
  <c r="I61" i="1"/>
  <c r="H61" i="1"/>
  <c r="G61" i="1"/>
  <c r="D61" i="1"/>
  <c r="C61" i="1"/>
  <c r="A61" i="1"/>
  <c r="S60" i="1"/>
  <c r="R60" i="1"/>
  <c r="Q60" i="1"/>
  <c r="P60" i="1"/>
  <c r="O60" i="1"/>
  <c r="N60" i="1"/>
  <c r="M60" i="1"/>
  <c r="L60" i="1"/>
  <c r="K60" i="1"/>
  <c r="J60" i="1"/>
  <c r="I60" i="1"/>
  <c r="H60" i="1"/>
  <c r="G60" i="1"/>
  <c r="D60" i="1"/>
  <c r="C60" i="1"/>
  <c r="A60" i="1"/>
  <c r="S59" i="1"/>
  <c r="R59" i="1"/>
  <c r="Q59" i="1"/>
  <c r="P59" i="1"/>
  <c r="O59" i="1"/>
  <c r="N59" i="1"/>
  <c r="M59" i="1"/>
  <c r="L59" i="1"/>
  <c r="K59" i="1"/>
  <c r="J59" i="1"/>
  <c r="I59" i="1"/>
  <c r="H59" i="1"/>
  <c r="G59" i="1"/>
  <c r="D59" i="1"/>
  <c r="C59" i="1"/>
  <c r="A59" i="1"/>
  <c r="S58" i="1"/>
  <c r="R58" i="1"/>
  <c r="Q58" i="1"/>
  <c r="P58" i="1"/>
  <c r="O58" i="1"/>
  <c r="N58" i="1"/>
  <c r="M58" i="1"/>
  <c r="L58" i="1"/>
  <c r="K58" i="1"/>
  <c r="J58" i="1"/>
  <c r="I58" i="1"/>
  <c r="H58" i="1"/>
  <c r="G58" i="1"/>
  <c r="D58" i="1"/>
  <c r="C58" i="1"/>
  <c r="A58" i="1"/>
  <c r="S57" i="1"/>
  <c r="R57" i="1"/>
  <c r="Q57" i="1"/>
  <c r="P57" i="1"/>
  <c r="O57" i="1"/>
  <c r="N57" i="1"/>
  <c r="M57" i="1"/>
  <c r="L57" i="1"/>
  <c r="K57" i="1"/>
  <c r="J57" i="1"/>
  <c r="I57" i="1"/>
  <c r="H57" i="1"/>
  <c r="G57" i="1"/>
  <c r="D57" i="1"/>
  <c r="C57" i="1"/>
  <c r="A57" i="1"/>
  <c r="S56" i="1"/>
  <c r="R56" i="1"/>
  <c r="Q56" i="1"/>
  <c r="P56" i="1"/>
  <c r="O56" i="1"/>
  <c r="N56" i="1"/>
  <c r="M56" i="1"/>
  <c r="L56" i="1"/>
  <c r="K56" i="1"/>
  <c r="J56" i="1"/>
  <c r="I56" i="1"/>
  <c r="H56" i="1"/>
  <c r="G56" i="1"/>
  <c r="D56" i="1"/>
  <c r="C56" i="1"/>
  <c r="A56" i="1"/>
  <c r="S55" i="1"/>
  <c r="R55" i="1"/>
  <c r="Q55" i="1"/>
  <c r="P55" i="1"/>
  <c r="O55" i="1"/>
  <c r="N55" i="1"/>
  <c r="M55" i="1"/>
  <c r="L55" i="1"/>
  <c r="K55" i="1"/>
  <c r="J55" i="1"/>
  <c r="I55" i="1"/>
  <c r="H55" i="1"/>
  <c r="G55" i="1"/>
  <c r="D55" i="1"/>
  <c r="C55" i="1"/>
  <c r="A55" i="1"/>
  <c r="A54" i="1"/>
  <c r="S53" i="1"/>
  <c r="R53" i="1"/>
  <c r="Q53" i="1"/>
  <c r="P53" i="1"/>
  <c r="O53" i="1"/>
  <c r="N53" i="1"/>
  <c r="M53" i="1"/>
  <c r="L53" i="1"/>
  <c r="K53" i="1"/>
  <c r="J53" i="1"/>
  <c r="I53" i="1"/>
  <c r="H53" i="1"/>
  <c r="G53" i="1"/>
  <c r="D53" i="1"/>
  <c r="C53" i="1"/>
  <c r="A53" i="1"/>
  <c r="S52" i="1"/>
  <c r="R52" i="1"/>
  <c r="Q52" i="1"/>
  <c r="P52" i="1"/>
  <c r="O52" i="1"/>
  <c r="N52" i="1"/>
  <c r="M52" i="1"/>
  <c r="L52" i="1"/>
  <c r="K52" i="1"/>
  <c r="J52" i="1"/>
  <c r="I52" i="1"/>
  <c r="H52" i="1"/>
  <c r="G52" i="1"/>
  <c r="D52" i="1"/>
  <c r="C52" i="1"/>
  <c r="A52" i="1"/>
  <c r="S51" i="1"/>
  <c r="R51" i="1"/>
  <c r="Q51" i="1"/>
  <c r="P51" i="1"/>
  <c r="O51" i="1"/>
  <c r="N51" i="1"/>
  <c r="M51" i="1"/>
  <c r="L51" i="1"/>
  <c r="K51" i="1"/>
  <c r="J51" i="1"/>
  <c r="I51" i="1"/>
  <c r="H51" i="1"/>
  <c r="G51" i="1"/>
  <c r="D51" i="1"/>
  <c r="C51" i="1"/>
  <c r="S50" i="1"/>
  <c r="R50" i="1"/>
  <c r="Q50" i="1"/>
  <c r="P50" i="1"/>
  <c r="O50" i="1"/>
  <c r="N50" i="1"/>
  <c r="M50" i="1"/>
  <c r="L50" i="1"/>
  <c r="K50" i="1"/>
  <c r="J50" i="1"/>
  <c r="I50" i="1"/>
  <c r="H50" i="1"/>
  <c r="G50" i="1"/>
  <c r="D50" i="1"/>
  <c r="C50" i="1"/>
  <c r="A50" i="1"/>
  <c r="S49" i="1"/>
  <c r="R49" i="1"/>
  <c r="Q49" i="1"/>
  <c r="P49" i="1"/>
  <c r="O49" i="1"/>
  <c r="N49" i="1"/>
  <c r="M49" i="1"/>
  <c r="L49" i="1"/>
  <c r="K49" i="1"/>
  <c r="J49" i="1"/>
  <c r="I49" i="1"/>
  <c r="H49" i="1"/>
  <c r="G49" i="1"/>
  <c r="D49" i="1"/>
  <c r="C49" i="1"/>
  <c r="A49" i="1"/>
  <c r="S48" i="1"/>
  <c r="R48" i="1"/>
  <c r="Q48" i="1"/>
  <c r="P48" i="1"/>
  <c r="O48" i="1"/>
  <c r="N48" i="1"/>
  <c r="M48" i="1"/>
  <c r="L48" i="1"/>
  <c r="K48" i="1"/>
  <c r="J48" i="1"/>
  <c r="I48" i="1"/>
  <c r="H48" i="1"/>
  <c r="G48" i="1"/>
  <c r="D48" i="1"/>
  <c r="C48" i="1"/>
  <c r="S47" i="1"/>
  <c r="R47" i="1"/>
  <c r="Q47" i="1"/>
  <c r="P47" i="1"/>
  <c r="O47" i="1"/>
  <c r="N47" i="1"/>
  <c r="M47" i="1"/>
  <c r="L47" i="1"/>
  <c r="K47" i="1"/>
  <c r="J47" i="1"/>
  <c r="I47" i="1"/>
  <c r="H47" i="1"/>
  <c r="G47" i="1"/>
  <c r="D47" i="1"/>
  <c r="C47" i="1"/>
  <c r="S46" i="1"/>
  <c r="R46" i="1"/>
  <c r="Q46" i="1"/>
  <c r="P46" i="1"/>
  <c r="O46" i="1"/>
  <c r="N46" i="1"/>
  <c r="M46" i="1"/>
  <c r="L46" i="1"/>
  <c r="K46" i="1"/>
  <c r="J46" i="1"/>
  <c r="I46" i="1"/>
  <c r="H46" i="1"/>
  <c r="G46" i="1"/>
  <c r="D46" i="1"/>
  <c r="C46" i="1"/>
  <c r="S45" i="1"/>
  <c r="R45" i="1"/>
  <c r="Q45" i="1"/>
  <c r="P45" i="1"/>
  <c r="O45" i="1"/>
  <c r="N45" i="1"/>
  <c r="M45" i="1"/>
  <c r="L45" i="1"/>
  <c r="K45" i="1"/>
  <c r="J45" i="1"/>
  <c r="I45" i="1"/>
  <c r="H45" i="1"/>
  <c r="G45" i="1"/>
  <c r="D45" i="1"/>
  <c r="C45" i="1"/>
  <c r="A45" i="1"/>
  <c r="S44" i="1"/>
  <c r="R44" i="1"/>
  <c r="Q44" i="1"/>
  <c r="P44" i="1"/>
  <c r="O44" i="1"/>
  <c r="N44" i="1"/>
  <c r="M44" i="1"/>
  <c r="L44" i="1"/>
  <c r="K44" i="1"/>
  <c r="J44" i="1"/>
  <c r="I44" i="1"/>
  <c r="H44" i="1"/>
  <c r="G44" i="1"/>
  <c r="D44" i="1"/>
  <c r="C44" i="1"/>
  <c r="A44" i="1"/>
  <c r="S43" i="1"/>
  <c r="R43" i="1"/>
  <c r="Q43" i="1"/>
  <c r="P43" i="1"/>
  <c r="O43" i="1"/>
  <c r="N43" i="1"/>
  <c r="M43" i="1"/>
  <c r="L43" i="1"/>
  <c r="K43" i="1"/>
  <c r="J43" i="1"/>
  <c r="I43" i="1"/>
  <c r="H43" i="1"/>
  <c r="G43" i="1"/>
  <c r="D43" i="1"/>
  <c r="C43" i="1"/>
  <c r="S42" i="1"/>
  <c r="R42" i="1"/>
  <c r="Q42" i="1"/>
  <c r="P42" i="1"/>
  <c r="O42" i="1"/>
  <c r="N42" i="1"/>
  <c r="M42" i="1"/>
  <c r="L42" i="1"/>
  <c r="K42" i="1"/>
  <c r="J42" i="1"/>
  <c r="I42" i="1"/>
  <c r="H42" i="1"/>
  <c r="G42" i="1"/>
  <c r="D42" i="1"/>
  <c r="E42" i="1" s="1"/>
  <c r="C42" i="1"/>
  <c r="S41" i="1"/>
  <c r="R41" i="1"/>
  <c r="Q41" i="1"/>
  <c r="P41" i="1"/>
  <c r="O41" i="1"/>
  <c r="N41" i="1"/>
  <c r="M41" i="1"/>
  <c r="L41" i="1"/>
  <c r="K41" i="1"/>
  <c r="J41" i="1"/>
  <c r="I41" i="1"/>
  <c r="H41" i="1"/>
  <c r="G41" i="1"/>
  <c r="D41" i="1"/>
  <c r="C41" i="1"/>
  <c r="E41" i="1" s="1"/>
  <c r="A41" i="1"/>
  <c r="S40" i="1"/>
  <c r="R40" i="1"/>
  <c r="Q40" i="1"/>
  <c r="P40" i="1"/>
  <c r="O40" i="1"/>
  <c r="N40" i="1"/>
  <c r="M40" i="1"/>
  <c r="L40" i="1"/>
  <c r="K40" i="1"/>
  <c r="J40" i="1"/>
  <c r="I40" i="1"/>
  <c r="H40" i="1"/>
  <c r="G40" i="1"/>
  <c r="D40" i="1"/>
  <c r="C40" i="1"/>
  <c r="A40" i="1"/>
  <c r="S39" i="1"/>
  <c r="R39" i="1"/>
  <c r="Q39" i="1"/>
  <c r="P39" i="1"/>
  <c r="O39" i="1"/>
  <c r="N39" i="1"/>
  <c r="M39" i="1"/>
  <c r="L39" i="1"/>
  <c r="K39" i="1"/>
  <c r="J39" i="1"/>
  <c r="I39" i="1"/>
  <c r="H39" i="1"/>
  <c r="G39" i="1"/>
  <c r="D39" i="1"/>
  <c r="C39" i="1"/>
  <c r="A39" i="1"/>
  <c r="S38" i="1"/>
  <c r="R38" i="1"/>
  <c r="Q38" i="1"/>
  <c r="P38" i="1"/>
  <c r="O38" i="1"/>
  <c r="N38" i="1"/>
  <c r="M38" i="1"/>
  <c r="L38" i="1"/>
  <c r="K38" i="1"/>
  <c r="J38" i="1"/>
  <c r="I38" i="1"/>
  <c r="H38" i="1"/>
  <c r="G38" i="1"/>
  <c r="D38" i="1"/>
  <c r="C38" i="1"/>
  <c r="A38" i="1"/>
  <c r="S37" i="1"/>
  <c r="R37" i="1"/>
  <c r="Q37" i="1"/>
  <c r="P37" i="1"/>
  <c r="O37" i="1"/>
  <c r="N37" i="1"/>
  <c r="M37" i="1"/>
  <c r="L37" i="1"/>
  <c r="K37" i="1"/>
  <c r="J37" i="1"/>
  <c r="I37" i="1"/>
  <c r="H37" i="1"/>
  <c r="G37" i="1"/>
  <c r="D37" i="1"/>
  <c r="C37" i="1"/>
  <c r="A37" i="1"/>
  <c r="S36" i="1"/>
  <c r="R36" i="1"/>
  <c r="Q36" i="1"/>
  <c r="P36" i="1"/>
  <c r="O36" i="1"/>
  <c r="N36" i="1"/>
  <c r="M36" i="1"/>
  <c r="L36" i="1"/>
  <c r="K36" i="1"/>
  <c r="J36" i="1"/>
  <c r="I36" i="1"/>
  <c r="H36" i="1"/>
  <c r="G36" i="1"/>
  <c r="D36" i="1"/>
  <c r="C36" i="1"/>
  <c r="A36" i="1"/>
  <c r="S35" i="1"/>
  <c r="R35" i="1"/>
  <c r="Q35" i="1"/>
  <c r="P35" i="1"/>
  <c r="O35" i="1"/>
  <c r="N35" i="1"/>
  <c r="M35" i="1"/>
  <c r="L35" i="1"/>
  <c r="K35" i="1"/>
  <c r="J35" i="1"/>
  <c r="I35" i="1"/>
  <c r="H35" i="1"/>
  <c r="G35" i="1"/>
  <c r="D35" i="1"/>
  <c r="C35" i="1"/>
  <c r="S34" i="1"/>
  <c r="R34" i="1"/>
  <c r="Q34" i="1"/>
  <c r="P34" i="1"/>
  <c r="O34" i="1"/>
  <c r="N34" i="1"/>
  <c r="M34" i="1"/>
  <c r="L34" i="1"/>
  <c r="K34" i="1"/>
  <c r="J34" i="1"/>
  <c r="I34" i="1"/>
  <c r="H34" i="1"/>
  <c r="G34" i="1"/>
  <c r="D34" i="1"/>
  <c r="C34" i="1"/>
  <c r="A34" i="1"/>
  <c r="S33" i="1"/>
  <c r="R33" i="1"/>
  <c r="Q33" i="1"/>
  <c r="P33" i="1"/>
  <c r="O33" i="1"/>
  <c r="N33" i="1"/>
  <c r="M33" i="1"/>
  <c r="L33" i="1"/>
  <c r="K33" i="1"/>
  <c r="J33" i="1"/>
  <c r="I33" i="1"/>
  <c r="H33" i="1"/>
  <c r="G33" i="1"/>
  <c r="D33" i="1"/>
  <c r="C33" i="1"/>
  <c r="A33" i="1"/>
  <c r="S32" i="1"/>
  <c r="R32" i="1"/>
  <c r="Q32" i="1"/>
  <c r="P32" i="1"/>
  <c r="O32" i="1"/>
  <c r="N32" i="1"/>
  <c r="M32" i="1"/>
  <c r="L32" i="1"/>
  <c r="K32" i="1"/>
  <c r="J32" i="1"/>
  <c r="I32" i="1"/>
  <c r="H32" i="1"/>
  <c r="G32" i="1"/>
  <c r="D32" i="1"/>
  <c r="C32" i="1"/>
  <c r="A32" i="1"/>
  <c r="S31" i="1"/>
  <c r="R31" i="1"/>
  <c r="Q31" i="1"/>
  <c r="P31" i="1"/>
  <c r="O31" i="1"/>
  <c r="N31" i="1"/>
  <c r="M31" i="1"/>
  <c r="L31" i="1"/>
  <c r="K31" i="1"/>
  <c r="J31" i="1"/>
  <c r="I31" i="1"/>
  <c r="H31" i="1"/>
  <c r="G31" i="1"/>
  <c r="D31" i="1"/>
  <c r="C31" i="1"/>
  <c r="A31" i="1"/>
  <c r="S30" i="1"/>
  <c r="R30" i="1"/>
  <c r="Q30" i="1"/>
  <c r="P30" i="1"/>
  <c r="O30" i="1"/>
  <c r="N30" i="1"/>
  <c r="M30" i="1"/>
  <c r="L30" i="1"/>
  <c r="K30" i="1"/>
  <c r="J30" i="1"/>
  <c r="I30" i="1"/>
  <c r="H30" i="1"/>
  <c r="G30" i="1"/>
  <c r="D30" i="1"/>
  <c r="C30" i="1"/>
  <c r="A30" i="1"/>
  <c r="S29" i="1"/>
  <c r="R29" i="1"/>
  <c r="Q29" i="1"/>
  <c r="P29" i="1"/>
  <c r="O29" i="1"/>
  <c r="N29" i="1"/>
  <c r="M29" i="1"/>
  <c r="L29" i="1"/>
  <c r="K29" i="1"/>
  <c r="J29" i="1"/>
  <c r="I29" i="1"/>
  <c r="H29" i="1"/>
  <c r="G29" i="1"/>
  <c r="D29" i="1"/>
  <c r="C29" i="1"/>
  <c r="A29" i="1"/>
  <c r="S28" i="1"/>
  <c r="R28" i="1"/>
  <c r="Q28" i="1"/>
  <c r="P28" i="1"/>
  <c r="O28" i="1"/>
  <c r="N28" i="1"/>
  <c r="M28" i="1"/>
  <c r="L28" i="1"/>
  <c r="K28" i="1"/>
  <c r="J28" i="1"/>
  <c r="I28" i="1"/>
  <c r="H28" i="1"/>
  <c r="G28" i="1"/>
  <c r="D28" i="1"/>
  <c r="C28" i="1"/>
  <c r="A28" i="1"/>
  <c r="S27" i="1"/>
  <c r="R27" i="1"/>
  <c r="Q27" i="1"/>
  <c r="P27" i="1"/>
  <c r="O27" i="1"/>
  <c r="N27" i="1"/>
  <c r="M27" i="1"/>
  <c r="L27" i="1"/>
  <c r="K27" i="1"/>
  <c r="J27" i="1"/>
  <c r="I27" i="1"/>
  <c r="H27" i="1"/>
  <c r="G27" i="1"/>
  <c r="D27" i="1"/>
  <c r="C27" i="1"/>
  <c r="A27" i="1"/>
  <c r="S26" i="1"/>
  <c r="R26" i="1"/>
  <c r="Q26" i="1"/>
  <c r="P26" i="1"/>
  <c r="O26" i="1"/>
  <c r="N26" i="1"/>
  <c r="M26" i="1"/>
  <c r="L26" i="1"/>
  <c r="K26" i="1"/>
  <c r="J26" i="1"/>
  <c r="I26" i="1"/>
  <c r="H26" i="1"/>
  <c r="G26" i="1"/>
  <c r="D26" i="1"/>
  <c r="C26" i="1"/>
  <c r="A26" i="1"/>
  <c r="S25" i="1"/>
  <c r="R25" i="1"/>
  <c r="Q25" i="1"/>
  <c r="P25" i="1"/>
  <c r="O25" i="1"/>
  <c r="N25" i="1"/>
  <c r="M25" i="1"/>
  <c r="L25" i="1"/>
  <c r="K25" i="1"/>
  <c r="J25" i="1"/>
  <c r="I25" i="1"/>
  <c r="H25" i="1"/>
  <c r="G25" i="1"/>
  <c r="D25" i="1"/>
  <c r="C25" i="1"/>
  <c r="A25" i="1"/>
  <c r="A24" i="1"/>
  <c r="S23" i="1"/>
  <c r="R23" i="1"/>
  <c r="Q23" i="1"/>
  <c r="P23" i="1"/>
  <c r="O23" i="1"/>
  <c r="N23" i="1"/>
  <c r="M23" i="1"/>
  <c r="L23" i="1"/>
  <c r="K23" i="1"/>
  <c r="J23" i="1"/>
  <c r="I23" i="1"/>
  <c r="H23" i="1"/>
  <c r="G23" i="1"/>
  <c r="D23" i="1"/>
  <c r="C23" i="1"/>
  <c r="A23" i="1"/>
  <c r="A22" i="1"/>
  <c r="S21" i="1"/>
  <c r="R21" i="1"/>
  <c r="Q21" i="1"/>
  <c r="P21" i="1"/>
  <c r="O21" i="1"/>
  <c r="N21" i="1"/>
  <c r="M21" i="1"/>
  <c r="L21" i="1"/>
  <c r="K21" i="1"/>
  <c r="J21" i="1"/>
  <c r="I21" i="1"/>
  <c r="H21" i="1"/>
  <c r="G21" i="1"/>
  <c r="D21" i="1"/>
  <c r="C21" i="1"/>
  <c r="A21" i="1"/>
  <c r="S20" i="1"/>
  <c r="R20" i="1"/>
  <c r="Q20" i="1"/>
  <c r="P20" i="1"/>
  <c r="O20" i="1"/>
  <c r="N20" i="1"/>
  <c r="M20" i="1"/>
  <c r="L20" i="1"/>
  <c r="K20" i="1"/>
  <c r="J20" i="1"/>
  <c r="I20" i="1"/>
  <c r="H20" i="1"/>
  <c r="G20" i="1"/>
  <c r="D20" i="1"/>
  <c r="C20" i="1"/>
  <c r="A20" i="1"/>
  <c r="S19" i="1"/>
  <c r="R19" i="1"/>
  <c r="Q19" i="1"/>
  <c r="P19" i="1"/>
  <c r="O19" i="1"/>
  <c r="N19" i="1"/>
  <c r="M19" i="1"/>
  <c r="L19" i="1"/>
  <c r="K19" i="1"/>
  <c r="J19" i="1"/>
  <c r="I19" i="1"/>
  <c r="H19" i="1"/>
  <c r="G19" i="1"/>
  <c r="D19" i="1"/>
  <c r="C19" i="1"/>
  <c r="A19" i="1"/>
  <c r="S18" i="1"/>
  <c r="R18" i="1"/>
  <c r="Q18" i="1"/>
  <c r="P18" i="1"/>
  <c r="O18" i="1"/>
  <c r="N18" i="1"/>
  <c r="M18" i="1"/>
  <c r="L18" i="1"/>
  <c r="K18" i="1"/>
  <c r="J18" i="1"/>
  <c r="I18" i="1"/>
  <c r="H18" i="1"/>
  <c r="G18" i="1"/>
  <c r="D18" i="1"/>
  <c r="C18" i="1"/>
  <c r="A18" i="1"/>
  <c r="S17" i="1"/>
  <c r="R17" i="1"/>
  <c r="Q17" i="1"/>
  <c r="P17" i="1"/>
  <c r="O17" i="1"/>
  <c r="N17" i="1"/>
  <c r="M17" i="1"/>
  <c r="L17" i="1"/>
  <c r="K17" i="1"/>
  <c r="J17" i="1"/>
  <c r="I17" i="1"/>
  <c r="H17" i="1"/>
  <c r="G17" i="1"/>
  <c r="D17" i="1"/>
  <c r="C17" i="1"/>
  <c r="A17" i="1"/>
  <c r="S16" i="1"/>
  <c r="R16" i="1"/>
  <c r="Q16" i="1"/>
  <c r="P16" i="1"/>
  <c r="O16" i="1"/>
  <c r="N16" i="1"/>
  <c r="M16" i="1"/>
  <c r="L16" i="1"/>
  <c r="K16" i="1"/>
  <c r="J16" i="1"/>
  <c r="I16" i="1"/>
  <c r="H16" i="1"/>
  <c r="G16" i="1"/>
  <c r="D16" i="1"/>
  <c r="C16" i="1"/>
  <c r="A16" i="1"/>
  <c r="S15" i="1"/>
  <c r="R15" i="1"/>
  <c r="Q15" i="1"/>
  <c r="P15" i="1"/>
  <c r="O15" i="1"/>
  <c r="N15" i="1"/>
  <c r="M15" i="1"/>
  <c r="L15" i="1"/>
  <c r="K15" i="1"/>
  <c r="J15" i="1"/>
  <c r="I15" i="1"/>
  <c r="H15" i="1"/>
  <c r="G15" i="1"/>
  <c r="D15" i="1"/>
  <c r="C15" i="1"/>
  <c r="A15" i="1"/>
  <c r="S14" i="1"/>
  <c r="R14" i="1"/>
  <c r="Q14" i="1"/>
  <c r="P14" i="1"/>
  <c r="O14" i="1"/>
  <c r="N14" i="1"/>
  <c r="M14" i="1"/>
  <c r="L14" i="1"/>
  <c r="K14" i="1"/>
  <c r="J14" i="1"/>
  <c r="I14" i="1"/>
  <c r="H14" i="1"/>
  <c r="G14" i="1"/>
  <c r="D14" i="1"/>
  <c r="C14" i="1"/>
  <c r="A14" i="1"/>
  <c r="S13" i="1"/>
  <c r="R13" i="1"/>
  <c r="Q13" i="1"/>
  <c r="P13" i="1"/>
  <c r="O13" i="1"/>
  <c r="N13" i="1"/>
  <c r="M13" i="1"/>
  <c r="L13" i="1"/>
  <c r="K13" i="1"/>
  <c r="J13" i="1"/>
  <c r="I13" i="1"/>
  <c r="H13" i="1"/>
  <c r="G13" i="1"/>
  <c r="D13" i="1"/>
  <c r="C13" i="1"/>
  <c r="A13" i="1"/>
  <c r="S12" i="1"/>
  <c r="R12" i="1"/>
  <c r="Q12" i="1"/>
  <c r="P12" i="1"/>
  <c r="O12" i="1"/>
  <c r="N12" i="1"/>
  <c r="M12" i="1"/>
  <c r="L12" i="1"/>
  <c r="K12" i="1"/>
  <c r="J12" i="1"/>
  <c r="I12" i="1"/>
  <c r="H12" i="1"/>
  <c r="G12" i="1"/>
  <c r="D12" i="1"/>
  <c r="C12" i="1"/>
  <c r="A12" i="1"/>
  <c r="S11" i="1"/>
  <c r="R11" i="1"/>
  <c r="Q11" i="1"/>
  <c r="P11" i="1"/>
  <c r="O11" i="1"/>
  <c r="N11" i="1"/>
  <c r="M11" i="1"/>
  <c r="L11" i="1"/>
  <c r="K11" i="1"/>
  <c r="J11" i="1"/>
  <c r="I11" i="1"/>
  <c r="H11" i="1"/>
  <c r="G11" i="1"/>
  <c r="D11" i="1"/>
  <c r="C11" i="1"/>
  <c r="A11" i="1"/>
  <c r="S10" i="1"/>
  <c r="R10" i="1"/>
  <c r="Q10" i="1"/>
  <c r="P10" i="1"/>
  <c r="O10" i="1"/>
  <c r="N10" i="1"/>
  <c r="M10" i="1"/>
  <c r="L10" i="1"/>
  <c r="K10" i="1"/>
  <c r="J10" i="1"/>
  <c r="I10" i="1"/>
  <c r="H10" i="1"/>
  <c r="G10" i="1"/>
  <c r="D10" i="1"/>
  <c r="C10" i="1"/>
  <c r="A10" i="1"/>
  <c r="S9" i="1"/>
  <c r="R9" i="1"/>
  <c r="Q9" i="1"/>
  <c r="P9" i="1"/>
  <c r="O9" i="1"/>
  <c r="N9" i="1"/>
  <c r="M9" i="1"/>
  <c r="L9" i="1"/>
  <c r="K9" i="1"/>
  <c r="J9" i="1"/>
  <c r="I9" i="1"/>
  <c r="H9" i="1"/>
  <c r="G9" i="1"/>
  <c r="D9" i="1"/>
  <c r="C9" i="1"/>
  <c r="A9" i="1"/>
  <c r="S8" i="1"/>
  <c r="R8" i="1"/>
  <c r="Q8" i="1"/>
  <c r="P8" i="1"/>
  <c r="O8" i="1"/>
  <c r="N8" i="1"/>
  <c r="M8" i="1"/>
  <c r="L8" i="1"/>
  <c r="K8" i="1"/>
  <c r="J8" i="1"/>
  <c r="I8" i="1"/>
  <c r="H8" i="1"/>
  <c r="G8" i="1"/>
  <c r="D8" i="1"/>
  <c r="C8" i="1"/>
  <c r="A8" i="1"/>
  <c r="S3" i="1"/>
  <c r="F167" i="1" l="1"/>
  <c r="E168" i="1"/>
  <c r="F183" i="1"/>
  <c r="E184" i="1"/>
  <c r="F210" i="1"/>
  <c r="F217" i="1"/>
  <c r="E134" i="1"/>
  <c r="F136" i="1"/>
  <c r="E228" i="1"/>
  <c r="E235" i="1"/>
  <c r="F243" i="1"/>
  <c r="F63" i="1"/>
  <c r="F72" i="1"/>
  <c r="E73" i="1"/>
  <c r="F79" i="1"/>
  <c r="E92" i="1"/>
  <c r="F93" i="1"/>
  <c r="F131" i="1"/>
  <c r="F10" i="1"/>
  <c r="F12" i="1"/>
  <c r="F14" i="1"/>
  <c r="E15" i="1"/>
  <c r="F43" i="1"/>
  <c r="F51" i="1"/>
  <c r="F55" i="1"/>
  <c r="F110" i="1"/>
  <c r="E112" i="1"/>
  <c r="F125" i="1"/>
  <c r="F127" i="1"/>
  <c r="F128" i="1"/>
  <c r="E130" i="1"/>
  <c r="E153" i="1"/>
  <c r="F156" i="1"/>
  <c r="E157" i="1"/>
  <c r="F160" i="1"/>
  <c r="E161" i="1"/>
  <c r="E173" i="1"/>
  <c r="F190" i="1"/>
  <c r="F197" i="1"/>
  <c r="F199" i="1"/>
  <c r="E200" i="1"/>
  <c r="F201" i="1"/>
  <c r="F18" i="1"/>
  <c r="F20" i="1"/>
  <c r="E26" i="1"/>
  <c r="E29" i="1"/>
  <c r="E38" i="1"/>
  <c r="F47" i="1"/>
  <c r="F48" i="1"/>
  <c r="F80" i="1"/>
  <c r="F94" i="1"/>
  <c r="F96" i="1"/>
  <c r="F98" i="1"/>
  <c r="E121" i="1"/>
  <c r="E137" i="1"/>
  <c r="E138" i="1"/>
  <c r="E141" i="1"/>
  <c r="E142" i="1"/>
  <c r="E154" i="1"/>
  <c r="F155" i="1"/>
  <c r="E164" i="1"/>
  <c r="E180" i="1"/>
  <c r="E181" i="1"/>
  <c r="E185" i="1"/>
  <c r="E195" i="1"/>
  <c r="F196" i="1"/>
  <c r="E201" i="1"/>
  <c r="F203" i="1"/>
  <c r="F205" i="1"/>
  <c r="F228" i="1"/>
  <c r="F229" i="1"/>
  <c r="F233" i="1"/>
  <c r="E8" i="1"/>
  <c r="E44" i="1"/>
  <c r="F105" i="1"/>
  <c r="F114" i="1"/>
  <c r="F121" i="1"/>
  <c r="F122" i="1"/>
  <c r="F123" i="1"/>
  <c r="E146" i="1"/>
  <c r="E149" i="1"/>
  <c r="E150" i="1"/>
  <c r="E158" i="1"/>
  <c r="F159" i="1"/>
  <c r="E166" i="1"/>
  <c r="E187" i="1"/>
  <c r="F218" i="1"/>
  <c r="E242" i="1"/>
  <c r="F25" i="1"/>
  <c r="E35" i="1"/>
  <c r="E37" i="1"/>
  <c r="F52" i="1"/>
  <c r="F109" i="1"/>
  <c r="F118" i="1"/>
  <c r="F130" i="1"/>
  <c r="F132" i="1"/>
  <c r="E133" i="1"/>
  <c r="F173" i="1"/>
  <c r="F175" i="1"/>
  <c r="E176" i="1"/>
  <c r="E178" i="1"/>
  <c r="F226" i="1"/>
  <c r="E227" i="1"/>
  <c r="F188" i="1"/>
  <c r="E188" i="1"/>
  <c r="F42" i="1"/>
  <c r="E43" i="1"/>
  <c r="F46" i="1"/>
  <c r="F50" i="1"/>
  <c r="E51" i="1"/>
  <c r="E59" i="1"/>
  <c r="F73" i="1"/>
  <c r="F81" i="1"/>
  <c r="F87" i="1"/>
  <c r="E93" i="1"/>
  <c r="E94" i="1"/>
  <c r="F95" i="1"/>
  <c r="F102" i="1"/>
  <c r="E108" i="1"/>
  <c r="E109" i="1"/>
  <c r="E110" i="1"/>
  <c r="E117" i="1"/>
  <c r="E118" i="1"/>
  <c r="E123" i="1"/>
  <c r="E125" i="1"/>
  <c r="F126" i="1"/>
  <c r="E131" i="1"/>
  <c r="E132" i="1"/>
  <c r="F133" i="1"/>
  <c r="F138" i="1"/>
  <c r="E139" i="1"/>
  <c r="E140" i="1"/>
  <c r="F146" i="1"/>
  <c r="E147" i="1"/>
  <c r="E148" i="1"/>
  <c r="E174" i="1"/>
  <c r="E175" i="1"/>
  <c r="F176" i="1"/>
  <c r="F181" i="1"/>
  <c r="F182" i="1"/>
  <c r="E182" i="1"/>
  <c r="F191" i="1"/>
  <c r="E196" i="1"/>
  <c r="E197" i="1"/>
  <c r="E202" i="1"/>
  <c r="E203" i="1"/>
  <c r="F204" i="1"/>
  <c r="E204" i="1"/>
  <c r="E223" i="1"/>
  <c r="E224" i="1"/>
  <c r="E229" i="1"/>
  <c r="E230" i="1"/>
  <c r="F231" i="1"/>
  <c r="E231" i="1"/>
  <c r="C15" i="2"/>
  <c r="C21" i="2"/>
  <c r="C96" i="2"/>
  <c r="C98" i="2"/>
  <c r="C99" i="2"/>
  <c r="C113" i="2"/>
  <c r="C80" i="3"/>
  <c r="E236" i="1"/>
  <c r="F236" i="1"/>
  <c r="C38" i="3"/>
  <c r="E19" i="1"/>
  <c r="F23" i="1"/>
  <c r="F35" i="1"/>
  <c r="F75" i="1"/>
  <c r="E83" i="1"/>
  <c r="C84" i="1"/>
  <c r="E88" i="1"/>
  <c r="E96" i="1"/>
  <c r="F104" i="1"/>
  <c r="F120" i="1"/>
  <c r="F124" i="1"/>
  <c r="E127" i="1"/>
  <c r="E128" i="1"/>
  <c r="E159" i="1"/>
  <c r="F171" i="1"/>
  <c r="E177" i="1"/>
  <c r="F177" i="1"/>
  <c r="F198" i="1"/>
  <c r="E198" i="1"/>
  <c r="E214" i="1"/>
  <c r="E217" i="1"/>
  <c r="E218" i="1"/>
  <c r="F219" i="1"/>
  <c r="F224" i="1"/>
  <c r="F225" i="1"/>
  <c r="E225" i="1"/>
  <c r="F240" i="1"/>
  <c r="E243" i="1"/>
  <c r="F244" i="1"/>
  <c r="E245" i="1"/>
  <c r="F246" i="1"/>
  <c r="C25" i="2"/>
  <c r="C16" i="3"/>
  <c r="C50" i="3"/>
  <c r="C82" i="3"/>
  <c r="F212" i="1"/>
  <c r="E212" i="1"/>
  <c r="C54" i="2"/>
  <c r="C43" i="3"/>
  <c r="E9" i="1"/>
  <c r="E17" i="1"/>
  <c r="E23" i="1"/>
  <c r="F29" i="1"/>
  <c r="E40" i="1"/>
  <c r="F57" i="1"/>
  <c r="F65" i="1"/>
  <c r="E11" i="1"/>
  <c r="F13" i="1"/>
  <c r="F31" i="1"/>
  <c r="E45" i="1"/>
  <c r="E53" i="1"/>
  <c r="F59" i="1"/>
  <c r="F67" i="1"/>
  <c r="F76" i="1"/>
  <c r="E77" i="1"/>
  <c r="E87" i="1"/>
  <c r="F89" i="1"/>
  <c r="E95" i="1"/>
  <c r="F97" i="1"/>
  <c r="E103" i="1"/>
  <c r="F111" i="1"/>
  <c r="E126" i="1"/>
  <c r="F8" i="1"/>
  <c r="E13" i="1"/>
  <c r="F16" i="1"/>
  <c r="E21" i="1"/>
  <c r="F27" i="1"/>
  <c r="F33" i="1"/>
  <c r="E36" i="1"/>
  <c r="E39" i="1"/>
  <c r="E47" i="1"/>
  <c r="F61" i="1"/>
  <c r="F69" i="1"/>
  <c r="F70" i="1"/>
  <c r="E71" i="1"/>
  <c r="F77" i="1"/>
  <c r="E79" i="1"/>
  <c r="F83" i="1"/>
  <c r="D84" i="1"/>
  <c r="F84" i="1" s="1"/>
  <c r="E89" i="1"/>
  <c r="E90" i="1"/>
  <c r="F91" i="1"/>
  <c r="F92" i="1"/>
  <c r="E97" i="1"/>
  <c r="E98" i="1"/>
  <c r="F99" i="1"/>
  <c r="F100" i="1"/>
  <c r="E104" i="1"/>
  <c r="E105" i="1"/>
  <c r="F106" i="1"/>
  <c r="F107" i="1"/>
  <c r="E114" i="1"/>
  <c r="F115" i="1"/>
  <c r="F116" i="1"/>
  <c r="F129" i="1"/>
  <c r="F134" i="1"/>
  <c r="E135" i="1"/>
  <c r="E136" i="1"/>
  <c r="F142" i="1"/>
  <c r="E143" i="1"/>
  <c r="E144" i="1"/>
  <c r="F150" i="1"/>
  <c r="E151" i="1"/>
  <c r="E152" i="1"/>
  <c r="F154" i="1"/>
  <c r="E156" i="1"/>
  <c r="F157" i="1"/>
  <c r="F163" i="1"/>
  <c r="F165" i="1"/>
  <c r="E167" i="1"/>
  <c r="E171" i="1"/>
  <c r="F185" i="1"/>
  <c r="F186" i="1"/>
  <c r="F187" i="1"/>
  <c r="E192" i="1"/>
  <c r="E193" i="1"/>
  <c r="F193" i="1"/>
  <c r="E208" i="1"/>
  <c r="E209" i="1"/>
  <c r="F211" i="1"/>
  <c r="E219" i="1"/>
  <c r="E220" i="1"/>
  <c r="F220" i="1"/>
  <c r="E233" i="1"/>
  <c r="E234" i="1"/>
  <c r="F235" i="1"/>
  <c r="E240" i="1"/>
  <c r="E244" i="1"/>
  <c r="F245" i="1"/>
  <c r="E246" i="1"/>
  <c r="C96" i="3"/>
  <c r="F158" i="1"/>
  <c r="E160" i="1"/>
  <c r="F161" i="1"/>
  <c r="F164" i="1"/>
  <c r="F178" i="1"/>
  <c r="F179" i="1"/>
  <c r="E183" i="1"/>
  <c r="F184" i="1"/>
  <c r="E189" i="1"/>
  <c r="F194" i="1"/>
  <c r="F195" i="1"/>
  <c r="E199" i="1"/>
  <c r="F200" i="1"/>
  <c r="E205" i="1"/>
  <c r="F207" i="1"/>
  <c r="E213" i="1"/>
  <c r="E216" i="1"/>
  <c r="F221" i="1"/>
  <c r="F222" i="1"/>
  <c r="E226" i="1"/>
  <c r="F227" i="1"/>
  <c r="E232" i="1"/>
  <c r="E237" i="1"/>
  <c r="C34" i="3"/>
  <c r="C51" i="3"/>
  <c r="C58" i="3"/>
  <c r="C76" i="3"/>
  <c r="C92" i="3"/>
  <c r="C107" i="3"/>
  <c r="E28" i="1"/>
  <c r="E30" i="1"/>
  <c r="E32" i="1"/>
  <c r="E34" i="1"/>
  <c r="F36" i="1"/>
  <c r="F38" i="1"/>
  <c r="F40" i="1"/>
  <c r="F45" i="1"/>
  <c r="E46" i="1"/>
  <c r="E49" i="1"/>
  <c r="F53" i="1"/>
  <c r="E56" i="1"/>
  <c r="E58" i="1"/>
  <c r="E60" i="1"/>
  <c r="E62" i="1"/>
  <c r="E64" i="1"/>
  <c r="E66" i="1"/>
  <c r="E68" i="1"/>
  <c r="E70" i="1"/>
  <c r="E72" i="1"/>
  <c r="E74" i="1"/>
  <c r="E76" i="1"/>
  <c r="E78" i="1"/>
  <c r="E80" i="1"/>
  <c r="E82" i="1"/>
  <c r="C85" i="1"/>
  <c r="F85" i="1" s="1"/>
  <c r="E86" i="1"/>
  <c r="E100" i="1"/>
  <c r="E102" i="1"/>
  <c r="E111" i="1"/>
  <c r="E113" i="1"/>
  <c r="E120" i="1"/>
  <c r="E122" i="1"/>
  <c r="E124" i="1"/>
  <c r="E129" i="1"/>
  <c r="F135" i="1"/>
  <c r="F137" i="1"/>
  <c r="F139" i="1"/>
  <c r="F141" i="1"/>
  <c r="F143" i="1"/>
  <c r="F145" i="1"/>
  <c r="F147" i="1"/>
  <c r="F149" i="1"/>
  <c r="F151" i="1"/>
  <c r="F153" i="1"/>
  <c r="F162" i="1"/>
  <c r="F170" i="1"/>
  <c r="E170" i="1"/>
  <c r="E206" i="1"/>
  <c r="E207" i="1"/>
  <c r="E210" i="1"/>
  <c r="E211" i="1"/>
  <c r="F238" i="1"/>
  <c r="E238" i="1"/>
  <c r="C33" i="2"/>
  <c r="C56" i="2"/>
  <c r="F9" i="1"/>
  <c r="F11" i="1"/>
  <c r="F15" i="1"/>
  <c r="F17" i="1"/>
  <c r="F19" i="1"/>
  <c r="F21" i="1"/>
  <c r="F26" i="1"/>
  <c r="F28" i="1"/>
  <c r="F30" i="1"/>
  <c r="F32" i="1"/>
  <c r="F34" i="1"/>
  <c r="F49" i="1"/>
  <c r="E52" i="1"/>
  <c r="F56" i="1"/>
  <c r="F58" i="1"/>
  <c r="F60" i="1"/>
  <c r="F62" i="1"/>
  <c r="F64" i="1"/>
  <c r="F66" i="1"/>
  <c r="F68" i="1"/>
  <c r="F74" i="1"/>
  <c r="F78" i="1"/>
  <c r="F82" i="1"/>
  <c r="F86" i="1"/>
  <c r="F168" i="1"/>
  <c r="F241" i="1"/>
  <c r="E241" i="1"/>
  <c r="C42" i="2"/>
  <c r="C51" i="2"/>
  <c r="C76" i="2"/>
  <c r="C97" i="2"/>
  <c r="E10" i="1"/>
  <c r="E12" i="1"/>
  <c r="E14" i="1"/>
  <c r="E16" i="1"/>
  <c r="E18" i="1"/>
  <c r="E20" i="1"/>
  <c r="E25" i="1"/>
  <c r="E27" i="1"/>
  <c r="E31" i="1"/>
  <c r="E33" i="1"/>
  <c r="F37" i="1"/>
  <c r="F39" i="1"/>
  <c r="F41" i="1"/>
  <c r="F44" i="1"/>
  <c r="E48" i="1"/>
  <c r="E50" i="1"/>
  <c r="E55" i="1"/>
  <c r="E57" i="1"/>
  <c r="E61" i="1"/>
  <c r="E63" i="1"/>
  <c r="E65" i="1"/>
  <c r="E67" i="1"/>
  <c r="E69" i="1"/>
  <c r="E75" i="1"/>
  <c r="E81" i="1"/>
  <c r="F172" i="1"/>
  <c r="E172" i="1"/>
  <c r="F242" i="1"/>
  <c r="C38" i="2"/>
  <c r="C46" i="2"/>
  <c r="C72" i="2"/>
  <c r="C85" i="2"/>
  <c r="C115" i="2"/>
  <c r="F215" i="1"/>
  <c r="E215" i="1"/>
  <c r="F247" i="1"/>
  <c r="E247" i="1"/>
  <c r="C22" i="2"/>
  <c r="C58" i="2"/>
  <c r="C79" i="2"/>
  <c r="C89" i="2"/>
  <c r="C105" i="2"/>
  <c r="C111" i="2"/>
  <c r="C72" i="3"/>
  <c r="C112" i="3"/>
  <c r="E239" i="1"/>
  <c r="C14" i="2"/>
  <c r="C19" i="2"/>
  <c r="C29" i="2"/>
  <c r="C34" i="2"/>
  <c r="C39" i="2"/>
  <c r="C43" i="2"/>
  <c r="C48" i="2"/>
  <c r="C59" i="2"/>
  <c r="C73" i="2"/>
  <c r="C84" i="2"/>
  <c r="C93" i="2"/>
  <c r="C21" i="3"/>
  <c r="C31" i="3"/>
  <c r="C73" i="3"/>
  <c r="C123" i="3"/>
  <c r="C39" i="3"/>
  <c r="C47" i="3"/>
  <c r="C55" i="3"/>
  <c r="C63" i="3"/>
  <c r="C17" i="3"/>
  <c r="C27" i="3"/>
  <c r="C35" i="3"/>
  <c r="C48" i="3"/>
  <c r="C56" i="3"/>
  <c r="C64" i="3"/>
  <c r="C84" i="3"/>
  <c r="C104" i="3"/>
  <c r="C109" i="2"/>
  <c r="C110" i="2"/>
  <c r="C71" i="3"/>
  <c r="C83" i="3"/>
  <c r="C89" i="3"/>
  <c r="C88" i="3"/>
  <c r="C103" i="3"/>
  <c r="C111" i="3"/>
  <c r="C127" i="3"/>
  <c r="C99" i="3"/>
  <c r="C119" i="3"/>
  <c r="C131" i="3"/>
  <c r="C135" i="3"/>
  <c r="E84" i="1" l="1"/>
  <c r="E85" i="1"/>
</calcChain>
</file>

<file path=xl/sharedStrings.xml><?xml version="1.0" encoding="utf-8"?>
<sst xmlns="http://schemas.openxmlformats.org/spreadsheetml/2006/main" count="793" uniqueCount="338">
  <si>
    <t xml:space="preserve">Динамика цен на автомобили КАМАЗ </t>
  </si>
  <si>
    <t>Приложение 1</t>
  </si>
  <si>
    <t>Модель и комплектация а/м</t>
  </si>
  <si>
    <t>Прейскурантная цена без НДС</t>
  </si>
  <si>
    <t xml:space="preserve">Рост прейскурантной цены </t>
  </si>
  <si>
    <t>Колесная формула</t>
  </si>
  <si>
    <t>Тип ошиновки</t>
  </si>
  <si>
    <t>Г/п, т (наг./ССУ)</t>
  </si>
  <si>
    <t>Мощн. двиг. л.с.</t>
  </si>
  <si>
    <t>Модель КП</t>
  </si>
  <si>
    <t>П/о главной передачи</t>
  </si>
  <si>
    <t>V платф, куб.м / монт.дл.рамы, мм</t>
  </si>
  <si>
    <t>Спальное место</t>
  </si>
  <si>
    <t>Шины</t>
  </si>
  <si>
    <t>Бак, л</t>
  </si>
  <si>
    <t>ТСУ (высота ССУ при полной / снаряженной массе)</t>
  </si>
  <si>
    <t>Особенности   комплектации   автомобиля</t>
  </si>
  <si>
    <t>с 01.02.2021</t>
  </si>
  <si>
    <t>с 01.04.2021</t>
  </si>
  <si>
    <t>коэф.</t>
  </si>
  <si>
    <t>руб. без НДС</t>
  </si>
  <si>
    <t>Номин. мощность (брутто)</t>
  </si>
  <si>
    <t>Макс.полез. мощность (нетто)***</t>
  </si>
  <si>
    <t>БОРТОВЫЕ АВТОМОБИЛИ</t>
  </si>
  <si>
    <t>4308-6063-69(G5)</t>
  </si>
  <si>
    <t>4308-6083-69(G5)</t>
  </si>
  <si>
    <t>43118-6012-50</t>
  </si>
  <si>
    <t>43118-6012-48(A5)</t>
  </si>
  <si>
    <t>43118-6013-50</t>
  </si>
  <si>
    <t>43253-6010-69(G5)</t>
  </si>
  <si>
    <t>43502-6023-66(D5)</t>
  </si>
  <si>
    <t>43502-6024-66(D5)</t>
  </si>
  <si>
    <t>5350-6017-66(D5)</t>
  </si>
  <si>
    <t>65117-6010-48(A5)</t>
  </si>
  <si>
    <t>65117-6010-50</t>
  </si>
  <si>
    <t>65117-6020-48(A5)</t>
  </si>
  <si>
    <t>65117-6052-48(A5)</t>
  </si>
  <si>
    <t>65207-002-87(S5)</t>
  </si>
  <si>
    <t>АВТОМОБИЛЬ-ЗЕРНОВОЗ</t>
  </si>
  <si>
    <t>65207-85002-87(S5)</t>
  </si>
  <si>
    <t>СЕДЕЛЬНЫЕ ТЯГАЧИ</t>
  </si>
  <si>
    <t>53504-6013-50</t>
  </si>
  <si>
    <t>53504-6030-50</t>
  </si>
  <si>
    <t>53504-6031-50</t>
  </si>
  <si>
    <t>53504-6910-50</t>
  </si>
  <si>
    <t>5490-014-87(S5)*</t>
  </si>
  <si>
    <t>5490-032-87(S5)*</t>
  </si>
  <si>
    <t>5490-033-87(S5)*</t>
  </si>
  <si>
    <t>5490-024-87(S5)*</t>
  </si>
  <si>
    <t>5490-025-87(S5)*</t>
  </si>
  <si>
    <t>54901-004-92**</t>
  </si>
  <si>
    <t>54901-022-92**</t>
  </si>
  <si>
    <t>65116-7010-48(A5)</t>
  </si>
  <si>
    <t>65116-6020-48(A5)</t>
  </si>
  <si>
    <t>65116-6912-48(A5)</t>
  </si>
  <si>
    <t>65116-6913-48(A5)</t>
  </si>
  <si>
    <t>65206-005-87(S5)</t>
  </si>
  <si>
    <t>65206-006-87(S5)</t>
  </si>
  <si>
    <t>65206-012-68(Т5)</t>
  </si>
  <si>
    <t>65206-032-68(Т5)</t>
  </si>
  <si>
    <t>65209-001-87(S5)</t>
  </si>
  <si>
    <t>65209-002-87(S5)</t>
  </si>
  <si>
    <t>65659-002-92**</t>
  </si>
  <si>
    <t>65659-004-92**</t>
  </si>
  <si>
    <t>65225-6014-53</t>
  </si>
  <si>
    <t>65225-6015-53</t>
  </si>
  <si>
    <t>65225-6141-53</t>
  </si>
  <si>
    <t>65221-7020-53</t>
  </si>
  <si>
    <t>65221-6020-53</t>
  </si>
  <si>
    <t>65806-002-68(T5)</t>
  </si>
  <si>
    <t>САМОСВАЛЫ</t>
  </si>
  <si>
    <t>45141-011-50</t>
  </si>
  <si>
    <t>43255-6010-69(G5)</t>
  </si>
  <si>
    <t>43255-7010-69(G5)</t>
  </si>
  <si>
    <t>45143-6012-48(А5)</t>
  </si>
  <si>
    <t>45143-6012-50</t>
  </si>
  <si>
    <t>45143-776012-50</t>
  </si>
  <si>
    <t>45143-6013-50</t>
  </si>
  <si>
    <t>45144-6091-48(А5)</t>
  </si>
  <si>
    <t>53605-6010-48(A5)</t>
  </si>
  <si>
    <t>53605-6011-48(A5)</t>
  </si>
  <si>
    <t>65111-6020-48(A5)</t>
  </si>
  <si>
    <t>65111-6020-50</t>
  </si>
  <si>
    <t>65115-6056-48(A5)</t>
  </si>
  <si>
    <t>65115-6057-48(A5)</t>
  </si>
  <si>
    <t>65115-6058-48(A5)</t>
  </si>
  <si>
    <t>65115-606058-48(A5)</t>
  </si>
  <si>
    <t>65115-706058-48(A5)</t>
  </si>
  <si>
    <t>65115-806058-48(A5)</t>
  </si>
  <si>
    <t>65115-906058-48(A5)</t>
  </si>
  <si>
    <t>65115-7058-48(A5)</t>
  </si>
  <si>
    <t>65115-6058-50</t>
  </si>
  <si>
    <t>65115-406058-50</t>
  </si>
  <si>
    <t>65115-506058-50</t>
  </si>
  <si>
    <t>65115-776058-50</t>
  </si>
  <si>
    <t>65115-3776058-50</t>
  </si>
  <si>
    <t>65115-4776058-50</t>
  </si>
  <si>
    <t>65115-6059-48(A5)</t>
  </si>
  <si>
    <t>65115-6059-50</t>
  </si>
  <si>
    <t>6520-6010-53</t>
  </si>
  <si>
    <t>6520-3026012-53</t>
  </si>
  <si>
    <t>6520-26012-53</t>
  </si>
  <si>
    <t>6520-6013-53</t>
  </si>
  <si>
    <t>6520-26013-53</t>
  </si>
  <si>
    <t>6520-6014-53</t>
  </si>
  <si>
    <t>6520-6014-49(B5)</t>
  </si>
  <si>
    <t>6520-6020-49(B5)</t>
  </si>
  <si>
    <t>6520-6021-49(B5)</t>
  </si>
  <si>
    <t>6520-6022-49(B5)</t>
  </si>
  <si>
    <t>6520-6024-49(B5)</t>
  </si>
  <si>
    <t>6520-6025-49(B5)</t>
  </si>
  <si>
    <t>6520-6041-53</t>
  </si>
  <si>
    <t>6520-26041-53</t>
  </si>
  <si>
    <t>6520-306041-53</t>
  </si>
  <si>
    <t>6520-2026041-53</t>
  </si>
  <si>
    <t>6520-3026041-53</t>
  </si>
  <si>
    <t>6520-001-49(B5)</t>
  </si>
  <si>
    <t>6520-7915-49(B5)</t>
  </si>
  <si>
    <t>65201-6010-49(B5)</t>
  </si>
  <si>
    <t>65201-6011-49(B5)</t>
  </si>
  <si>
    <t>65201-6012-53</t>
  </si>
  <si>
    <t>65201-6012-49(B5)</t>
  </si>
  <si>
    <t>65201-001-49(B5)</t>
  </si>
  <si>
    <t>6522-7011-53</t>
  </si>
  <si>
    <t>6522-6011-53</t>
  </si>
  <si>
    <t>6522-6041-53</t>
  </si>
  <si>
    <t>65222-6010-53</t>
  </si>
  <si>
    <t>65222-7012-53</t>
  </si>
  <si>
    <t>65222-6012-53</t>
  </si>
  <si>
    <t>6580-002-87(S5)</t>
  </si>
  <si>
    <t>65801-001-68(T5)</t>
  </si>
  <si>
    <t>65802-002-87(S5)</t>
  </si>
  <si>
    <t>АВТОМОБИЛИ-ШАССИ</t>
  </si>
  <si>
    <t>4308-3017-69(G5)</t>
  </si>
  <si>
    <t>4308-3013-69(G5)</t>
  </si>
  <si>
    <t>4308-3063-69(G5)</t>
  </si>
  <si>
    <t>4308-3083-69(G5)</t>
  </si>
  <si>
    <t>43118-3011-50</t>
  </si>
  <si>
    <t>43118-23011-50</t>
  </si>
  <si>
    <t>43118-3012-48(А5)</t>
  </si>
  <si>
    <t>43118-3016-50</t>
  </si>
  <si>
    <t>43118-4017-50</t>
  </si>
  <si>
    <t>43118-3017-50</t>
  </si>
  <si>
    <t>43118-3019-50</t>
  </si>
  <si>
    <t>43118-3027-50</t>
  </si>
  <si>
    <t>43118-23027-50</t>
  </si>
  <si>
    <t>43118-3048-50</t>
  </si>
  <si>
    <t>43118-3049-50</t>
  </si>
  <si>
    <t>43118-3077-50</t>
  </si>
  <si>
    <t>43118-3086-50</t>
  </si>
  <si>
    <t>43118-3088-50</t>
  </si>
  <si>
    <t>43118-3090-50</t>
  </si>
  <si>
    <t>43118-3091-50</t>
  </si>
  <si>
    <t>43118-3096-50</t>
  </si>
  <si>
    <t>43118-3098-50</t>
  </si>
  <si>
    <t>43118-3918-50</t>
  </si>
  <si>
    <t>43118-3938-50</t>
  </si>
  <si>
    <t>43118-3938-48(A5)</t>
  </si>
  <si>
    <t>43118-3949-50</t>
  </si>
  <si>
    <t>43118-3973-50</t>
  </si>
  <si>
    <t>43118-3999-48(А5)</t>
  </si>
  <si>
    <t>43253-3010-69(G5)</t>
  </si>
  <si>
    <t>43253-4010-69(G5)</t>
  </si>
  <si>
    <t>43253-3910-69(G5)</t>
  </si>
  <si>
    <t>43255-3010-69(G5)</t>
  </si>
  <si>
    <t>43255-4010-69(G5)</t>
  </si>
  <si>
    <t>43501-3011-69(G5)</t>
  </si>
  <si>
    <t>43502-4036-66(D5)</t>
  </si>
  <si>
    <t>43502-3036-66(D5)</t>
  </si>
  <si>
    <t>43502-3038-66(D5)</t>
  </si>
  <si>
    <t>43265-3019-56(5Н)</t>
  </si>
  <si>
    <t>43265-3035-66(D5)</t>
  </si>
  <si>
    <t>5308-3015-48(A5)</t>
  </si>
  <si>
    <t>5325-1001-69(G5)</t>
  </si>
  <si>
    <t>5325-1002-69(G5)</t>
  </si>
  <si>
    <t>5325-1073-69(G5)</t>
  </si>
  <si>
    <t>5350-3054-66(D5)</t>
  </si>
  <si>
    <t>5350-4014-66(D5)</t>
  </si>
  <si>
    <t>5350-3060-66(D5)</t>
  </si>
  <si>
    <t>5350-3061-66(D5)</t>
  </si>
  <si>
    <t>53605-773010-48(A5)</t>
  </si>
  <si>
    <t>53605-3950-48(A5)</t>
  </si>
  <si>
    <t>53605-773950-48(A5)</t>
  </si>
  <si>
    <t>53605-3951-48(A5)</t>
  </si>
  <si>
    <t>53605-3952-48(A5)</t>
  </si>
  <si>
    <t>53605-3953-48(A5)</t>
  </si>
  <si>
    <t>53605-3954-48(A5)</t>
  </si>
  <si>
    <t>63501-4025-52</t>
  </si>
  <si>
    <t>63501-3025-52</t>
  </si>
  <si>
    <t>63501-3960-51</t>
  </si>
  <si>
    <t>65111-3020-48(A5)</t>
  </si>
  <si>
    <t>65111-3960-50</t>
  </si>
  <si>
    <t>65111-3090-50</t>
  </si>
  <si>
    <t>65115-3052-48(A5)</t>
  </si>
  <si>
    <t>65115-773052-50</t>
  </si>
  <si>
    <t>65115-3052-50</t>
  </si>
  <si>
    <t>65115-3060-48(A5)</t>
  </si>
  <si>
    <t>65115-3063-48(A5)</t>
  </si>
  <si>
    <t>65115-773063-50</t>
  </si>
  <si>
    <t>65115-3063-50</t>
  </si>
  <si>
    <t>65115-3064-48(A5)</t>
  </si>
  <si>
    <t>65115-3081-48(A5)</t>
  </si>
  <si>
    <t>65115-3081-50</t>
  </si>
  <si>
    <t>65115-3082-48(A5)</t>
  </si>
  <si>
    <t>65115-773082-50</t>
  </si>
  <si>
    <t>65115-3082-50</t>
  </si>
  <si>
    <t>65115-3091-48(A5)</t>
  </si>
  <si>
    <t>65115-3094-48(A5)</t>
  </si>
  <si>
    <t>65115-773094-50</t>
  </si>
  <si>
    <t>65115-3094-50</t>
  </si>
  <si>
    <t>65115-3932-48(A5)</t>
  </si>
  <si>
    <t>65115-773932-50</t>
  </si>
  <si>
    <t>65115-3950-48(A5)</t>
  </si>
  <si>
    <t>65115-3962-48(A5)</t>
  </si>
  <si>
    <t>65115-773962-50</t>
  </si>
  <si>
    <t>65115-3964-48(A5)</t>
  </si>
  <si>
    <t>65115-3964-50</t>
  </si>
  <si>
    <t>65115-3966-48(A5)</t>
  </si>
  <si>
    <t>65115-3966-50</t>
  </si>
  <si>
    <t>65115-3967-48(A5)</t>
  </si>
  <si>
    <t>65115-3967-50</t>
  </si>
  <si>
    <t>65115-3968-50</t>
  </si>
  <si>
    <t>65115-3968-48(A5)</t>
  </si>
  <si>
    <t>65115-3971-48(A5)</t>
  </si>
  <si>
    <t>65117-3010-48(A5)</t>
  </si>
  <si>
    <t>65117-3010-50</t>
  </si>
  <si>
    <t>65117-3020-48(A5)</t>
  </si>
  <si>
    <t>6520-3010-53</t>
  </si>
  <si>
    <t>6520-4910-49(B5)</t>
  </si>
  <si>
    <t>6520-3910-49(B5)</t>
  </si>
  <si>
    <t>6520-3020-49(B5)</t>
  </si>
  <si>
    <t>6520-3021-49(B5)</t>
  </si>
  <si>
    <t>6520-3023-49(B5)</t>
  </si>
  <si>
    <t>6520-3035-48(A5)</t>
  </si>
  <si>
    <t>6520-3072-53</t>
  </si>
  <si>
    <t>65201-3010-49(B5)</t>
  </si>
  <si>
    <t>65201-3010-53</t>
  </si>
  <si>
    <t>65201-3930-49(B5)</t>
  </si>
  <si>
    <t>65201-3950-49(B5)</t>
  </si>
  <si>
    <t>65201-3953-53</t>
  </si>
  <si>
    <t>65207-1002-87(S5)</t>
  </si>
  <si>
    <t>65207-1003-87(S5)</t>
  </si>
  <si>
    <t>65208-1002-87(S5)</t>
  </si>
  <si>
    <t>65208-1003-87(S5)</t>
  </si>
  <si>
    <t>6522-3010-53</t>
  </si>
  <si>
    <t>65222-3010-53</t>
  </si>
  <si>
    <t>65224-3971-53</t>
  </si>
  <si>
    <t>65225-3971-53</t>
  </si>
  <si>
    <t>6540-3028-48(A5)</t>
  </si>
  <si>
    <t>6540-3911-48(A5)</t>
  </si>
  <si>
    <t>6540-3928-48(A5)</t>
  </si>
  <si>
    <t>6540-3938-48(A5)</t>
  </si>
  <si>
    <t>6560-3198-53</t>
  </si>
  <si>
    <t>6560-3960-53</t>
  </si>
  <si>
    <t>6580-3001-87(S5)</t>
  </si>
  <si>
    <t>6580-3051-68(T5)</t>
  </si>
  <si>
    <t>65802-3001-87(S5)</t>
  </si>
  <si>
    <t>65802-1010-87(S5)</t>
  </si>
  <si>
    <t>65801-3001-68(T5)</t>
  </si>
  <si>
    <t>65801-3051-68(T5)</t>
  </si>
  <si>
    <t>65801-1010-68(T5)</t>
  </si>
  <si>
    <t>** Прейскурантная цена на седельные тягачи включает в себя:</t>
  </si>
  <si>
    <t>1. Пакет сервисных услуг на 3 года, в который входит:</t>
  </si>
  <si>
    <t>1.1. Предоставление срока гарантии качества на условиях завода-изготовителя в период до 3-х лет или до 540 тыс. км пробега (в зависимости от того, какое событие наступит ранее);</t>
  </si>
  <si>
    <t>1.2. Все предписанные заводом-изготовителем работы по регламентному техническому обслуживанию, указанные в «Сервисной книжке» и «Руководстве по эксплуатации» (с учетом использования необходимых для этого запасных частей и материалов), включая крепежно-регулировочные, смазочно-заправочные, контрольно-диагностические и другие работы;</t>
  </si>
  <si>
    <t>1.3. Выполнение работ по замене деталей Товара, подверженных естественному эксплуатационному износу, при достижении пределов износа, а именно: диски сцепления; щетки стеклоочистителей; тормозные диски, барабаны, колодки; приводные ремни; лампы освещения – не более 3-х раз в течение срока действия сервисного контракта;</t>
  </si>
  <si>
    <t>1.4. Выполнение работ по замене аккумуляторных батарей (АКБ) - 1 раз в течение срока действия сервисного контракта;</t>
  </si>
  <si>
    <t>1.5. Выполнение работ по эвакуации неисправного Товара до ближайшего сервисного центра КАМАЗ в течение срока действия сервисного контракта;</t>
  </si>
  <si>
    <t>2. Обратный выкуп через 3 года по остаточной стоимости равной 50% от прейскурантной цены действующей на момент приобретения техники для клиентов, заключивших контракт на покупку нового автомобиля КАМАЗ или 45% - для клиентов, не заключивших контракт на покупку нового автомобиля КАМАЗ.</t>
  </si>
  <si>
    <t>3. Абонетская плата за подключение и обслуживание по ИТИС KAMAZ на 3 года.</t>
  </si>
  <si>
    <t>4. Скидки и бонусы по действующей системе стимулирования не предоставляются. Предусмотрена выплата бонуса в размере 300 тыс. руб.</t>
  </si>
  <si>
    <t>***Максимальная полезная мощность (нетто), указываемая в ОТТС, ОТШ и ПТС</t>
  </si>
  <si>
    <t>Подготовил:</t>
  </si>
  <si>
    <t>Директор по продуктовой политике</t>
  </si>
  <si>
    <t>Э.Ф. Аминов</t>
  </si>
  <si>
    <t>УТВЕРЖДАЮ</t>
  </si>
  <si>
    <t xml:space="preserve">Генеральный директор </t>
  </si>
  <si>
    <t xml:space="preserve">ПАО "КАМАЗ" </t>
  </si>
  <si>
    <t>__________________С.А. Когогин</t>
  </si>
  <si>
    <t>"____"____________________2021</t>
  </si>
  <si>
    <t xml:space="preserve">Основной прейскурант на автомобили КАМАЗ </t>
  </si>
  <si>
    <t>(категория «А» - размещение заказа без предоплаты)</t>
  </si>
  <si>
    <t>Срок действия с 01.04.2021г.</t>
  </si>
  <si>
    <t>Прейскурантная цена, руб.</t>
  </si>
  <si>
    <t>ОТТС (сроки действия)</t>
  </si>
  <si>
    <t>без НДС</t>
  </si>
  <si>
    <t>с НДС</t>
  </si>
  <si>
    <t>TC RU E-RU.MT02.00736.Р4  до 10.06.2023</t>
  </si>
  <si>
    <t>TC RU E-RU.MT02.00734.Р6 по 25.07.2022</t>
  </si>
  <si>
    <t>TC RU E-RU.MT02.00333.Р5 до 02.06.2022</t>
  </si>
  <si>
    <t>TC RU E-RU.MT02.00694.Р5 до 08.07.2023</t>
  </si>
  <si>
    <t>TC RU E-RU.MT02.00865.П1 до 21.11.2020</t>
  </si>
  <si>
    <t>TC BY E-RU.098.00172 до 26.09.2022</t>
  </si>
  <si>
    <t>TC RU E-RU.MT02.00733.Р7 по 24.02.2023</t>
  </si>
  <si>
    <t>TC RU E-RU.MT02.00743.Р2 до 21.05.2023</t>
  </si>
  <si>
    <t>ОТТС НЕФАЗ TC RU E-RU.MT35.00156.P1 до 27.06.2021</t>
  </si>
  <si>
    <t>TC RU E-RU.MT02.00735.Р3 по 28.04.2022</t>
  </si>
  <si>
    <t>6520-6012-53</t>
  </si>
  <si>
    <t>TC RU E-RU.MT02.00739.P4 до 11.09.2022</t>
  </si>
  <si>
    <t>TC BY E-RU.098.00142.Р1 до 07.04.2022</t>
  </si>
  <si>
    <t>TC BY E-RU.098.00144 до 03.05.2022</t>
  </si>
  <si>
    <t>TC RU K-RU.MT02.00144.Р4  до 19.06.2023</t>
  </si>
  <si>
    <t>TC RU K-RU.MT02.00046.P6 до 07.07.2023</t>
  </si>
  <si>
    <t>TC RU K-RU.MT02.00140.Р4 по 28.04.2022</t>
  </si>
  <si>
    <t>TC RU K-RU.MT02.00049.Р3 до 07.07.2023</t>
  </si>
  <si>
    <t>TC RU K-RU.MT02.00174.Р1 по 30.12.2022</t>
  </si>
  <si>
    <t>TC RU K-RU.MT02.00044.Р2 до 04.11.2021</t>
  </si>
  <si>
    <t>TC RU K-RU.MT02.00139.Р7 по 25.07.2022</t>
  </si>
  <si>
    <t>TC RU K-RU.MT02.00143.Р8 по 24.02.2023</t>
  </si>
  <si>
    <t>TC RU K-RU.MT02.00141.P4 до 11.05.2023</t>
  </si>
  <si>
    <t>TC RU K-RU.MT02.00145.Р6 по 11.09.2022</t>
  </si>
  <si>
    <t>TC BY K-RU.098.00009.Р1 до 13.06.2022</t>
  </si>
  <si>
    <t>*Предусмотрена выплата бонуса в размере 100 тыс. руб. за каждую единицу, начисление и выплата иных бонусов согласно действующей системе стимулирования не предусмотрены</t>
  </si>
  <si>
    <t xml:space="preserve">Дополнительный прейскурант на автомобили КАМАЗ </t>
  </si>
  <si>
    <t>(категория «В» - предоплата-задаток 10% от прейскурантной цены автомобиля при размещении заказа)</t>
  </si>
  <si>
    <t>Макс.полез. мощность (нетто)**</t>
  </si>
  <si>
    <t>TC RU E-RU.MT02.00346.Р2 до 12.09.2021</t>
  </si>
  <si>
    <t>4х2</t>
  </si>
  <si>
    <t>ZF6</t>
  </si>
  <si>
    <t>–</t>
  </si>
  <si>
    <t>10.00R20 11.00R22,5</t>
  </si>
  <si>
    <t>─</t>
  </si>
  <si>
    <t>зад.разгрузка, овал.сеч., МКБ, дв. Cummins 4 ISBe4 185 (Е-4), система нейтрализ. ОГ(AdBlue), ТНВД BOSCH, КПП ZF6S700, полог, рестайлинг</t>
  </si>
  <si>
    <t>TC RU K-RU.MT02.00048.Р2 до 12.10.2021</t>
  </si>
  <si>
    <t>TC RU K-RU.MT02.00183.Р1 по 18.04.2023</t>
  </si>
  <si>
    <t>TC RU K-RU.MT02.00046.P5 до 02.06.2022</t>
  </si>
  <si>
    <t>ОТТС отсутствует/30.06</t>
  </si>
  <si>
    <t>ОТШ отсутствует/30.06</t>
  </si>
  <si>
    <t>ОТШ отсутствует</t>
  </si>
  <si>
    <t>**Максимальная полезная мощность (нетто), указываемая в ОТТС, ОТШ и ПТС</t>
  </si>
  <si>
    <t>Специальный прейскурант на автомобили КАМАЗ</t>
  </si>
  <si>
    <t xml:space="preserve">Прейскурантная цена, руб. *           </t>
  </si>
  <si>
    <t>П/о гл. пер.</t>
  </si>
  <si>
    <t>Сп. место</t>
  </si>
  <si>
    <t>* начисление и выплата стимулирующих премий (бонусов) в соответствии с действующей системой стимулирования</t>
  </si>
  <si>
    <t>Согласовано:</t>
  </si>
  <si>
    <t>Директор по маркетингу и рекламе</t>
  </si>
  <si>
    <t>А.А. Арутюнян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</si>
</sst>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 _₽"/>
    <numFmt numFmtId="165" formatCode="0.000"/>
    <numFmt numFmtId="166" formatCode="0.0"/>
    <numFmt numFmtId="167" formatCode="_-* #,##0.00\ _р_у_б_-;\-* #,##0.00\ _р_у_б_-;_-* &quot;-&quot;??\ _р_у_б_-;_-@_-"/>
    <numFmt numFmtId="168" formatCode="_-* #,##0\ _р_у_б_-;\-* #,##0\ _р_у_б_-;_-* &quot;-&quot;??\ _р_у_б_-;_-@_-"/>
  </numFmts>
  <fonts count="33" x14ac:knownFonts="1">
    <font>
      <sz val="10"/>
      <name val="MS Sans Serif"/>
      <charset val="204"/>
    </font>
    <font>
      <sz val="10"/>
      <name val="Times New Roman"/>
      <family val="1"/>
      <charset val="204"/>
    </font>
    <font>
      <b/>
      <sz val="14"/>
      <name val="Times New Roman Cyr"/>
      <family val="1"/>
      <charset val="204"/>
    </font>
    <font>
      <b/>
      <i/>
      <sz val="11"/>
      <name val="Times New Roman"/>
      <family val="1"/>
      <charset val="204"/>
    </font>
    <font>
      <sz val="14"/>
      <color indexed="63"/>
      <name val="Segoe UI Light"/>
      <family val="2"/>
      <charset val="204"/>
    </font>
    <font>
      <b/>
      <i/>
      <sz val="10"/>
      <name val="Times New Roman Cyr"/>
      <charset val="204"/>
    </font>
    <font>
      <sz val="9"/>
      <name val="Times New Roman"/>
      <family val="1"/>
      <charset val="204"/>
    </font>
    <font>
      <b/>
      <sz val="9"/>
      <name val="Times New Roman"/>
      <family val="1"/>
      <charset val="204"/>
    </font>
    <font>
      <b/>
      <sz val="8.5"/>
      <name val="Times New Roman"/>
      <family val="1"/>
      <charset val="204"/>
    </font>
    <font>
      <b/>
      <sz val="10"/>
      <name val="Times New Roman"/>
      <family val="1"/>
      <charset val="204"/>
    </font>
    <font>
      <sz val="8"/>
      <name val="Times New Roman"/>
      <family val="1"/>
      <charset val="204"/>
    </font>
    <font>
      <sz val="10"/>
      <color indexed="12"/>
      <name val="Times New Roman Cyr"/>
      <family val="1"/>
      <charset val="204"/>
    </font>
    <font>
      <sz val="10"/>
      <color indexed="12"/>
      <name val="Times New Roman"/>
      <family val="1"/>
      <charset val="204"/>
    </font>
    <font>
      <sz val="10"/>
      <color indexed="12"/>
      <name val="Times New Roman Cyr"/>
      <charset val="204"/>
    </font>
    <font>
      <sz val="10"/>
      <name val="MS Sans Serif"/>
      <family val="2"/>
      <charset val="204"/>
    </font>
    <font>
      <sz val="10"/>
      <name val="Arial Cyr"/>
      <charset val="204"/>
    </font>
    <font>
      <b/>
      <sz val="10"/>
      <color indexed="12"/>
      <name val="Times New Roman"/>
      <family val="1"/>
      <charset val="204"/>
    </font>
    <font>
      <b/>
      <sz val="14"/>
      <name val="Times New Roman"/>
      <family val="1"/>
      <charset val="204"/>
    </font>
    <font>
      <b/>
      <sz val="11"/>
      <color rgb="FFFF0000"/>
      <name val="Times New Roman"/>
      <family val="1"/>
      <charset val="204"/>
    </font>
    <font>
      <b/>
      <sz val="10"/>
      <color rgb="FFFF0000"/>
      <name val="Times New Roman"/>
      <family val="1"/>
      <charset val="204"/>
    </font>
    <font>
      <sz val="10"/>
      <name val="Times New Roman Cyr"/>
      <family val="1"/>
      <charset val="204"/>
    </font>
    <font>
      <sz val="16"/>
      <name val="Times New Roman Cyr"/>
      <charset val="204"/>
    </font>
    <font>
      <b/>
      <sz val="16"/>
      <name val="Times New Roman Cyr"/>
      <family val="1"/>
      <charset val="204"/>
    </font>
    <font>
      <b/>
      <u/>
      <sz val="16"/>
      <name val="Times New Roman Cyr"/>
      <family val="1"/>
      <charset val="204"/>
    </font>
    <font>
      <b/>
      <sz val="10"/>
      <color indexed="12"/>
      <name val="Times New Roman Cyr"/>
      <charset val="204"/>
    </font>
    <font>
      <sz val="14.5"/>
      <name val="Times New Roman Cyr"/>
      <charset val="204"/>
    </font>
    <font>
      <sz val="15"/>
      <name val="Times New Roman"/>
      <family val="1"/>
      <charset val="204"/>
    </font>
    <font>
      <b/>
      <sz val="10"/>
      <name val="Times New Roman Cyr"/>
      <family val="1"/>
      <charset val="204"/>
    </font>
    <font>
      <b/>
      <i/>
      <sz val="12"/>
      <name val="Times New Roman Cyr"/>
      <charset val="204"/>
    </font>
    <font>
      <sz val="9"/>
      <name val="Arial Cyr"/>
      <charset val="204"/>
    </font>
    <font>
      <b/>
      <sz val="12"/>
      <color indexed="12"/>
      <name val="Times New Roman"/>
      <family val="1"/>
      <charset val="204"/>
    </font>
    <font>
      <b/>
      <sz val="15"/>
      <name val="Times New Roman Cyr"/>
      <family val="1"/>
      <charset val="204"/>
    </font>
    <font>
      <sz val="15"/>
      <name val="Arial Cyr"/>
      <charset val="204"/>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61">
    <border>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5">
    <xf numFmtId="0" fontId="0" fillId="0" borderId="0"/>
    <xf numFmtId="0" fontId="14" fillId="0" borderId="0"/>
    <xf numFmtId="0" fontId="15" fillId="0" borderId="0"/>
    <xf numFmtId="0" fontId="15" fillId="0" borderId="0"/>
    <xf numFmtId="167" fontId="15" fillId="0" borderId="0" applyFont="0" applyFill="0" applyBorder="0" applyAlignment="0" applyProtection="0"/>
  </cellStyleXfs>
  <cellXfs count="309">
    <xf numFmtId="0" fontId="0" fillId="0" borderId="0" xfId="0"/>
    <xf numFmtId="0" fontId="1" fillId="0" borderId="0" xfId="0" applyFont="1" applyFill="1"/>
    <xf numFmtId="0" fontId="2" fillId="0" borderId="0" xfId="0" applyFont="1" applyFill="1" applyAlignment="1"/>
    <xf numFmtId="0" fontId="1" fillId="0" borderId="0" xfId="0" applyFont="1" applyFill="1" applyAlignment="1">
      <alignment horizontal="right" vertical="top" wrapText="1" indent="1"/>
    </xf>
    <xf numFmtId="2" fontId="1" fillId="0" borderId="0" xfId="0" applyNumberFormat="1" applyFont="1" applyFill="1" applyAlignment="1">
      <alignment horizontal="center" vertical="top" wrapText="1"/>
    </xf>
    <xf numFmtId="164" fontId="1" fillId="0" borderId="0" xfId="0" applyNumberFormat="1" applyFont="1" applyFill="1" applyAlignment="1">
      <alignment horizontal="center" vertical="top" wrapText="1"/>
    </xf>
    <xf numFmtId="0" fontId="1" fillId="0" borderId="0" xfId="0" applyFont="1" applyFill="1" applyAlignment="1">
      <alignment horizontal="center" vertical="top" wrapText="1"/>
    </xf>
    <xf numFmtId="3" fontId="1" fillId="0" borderId="0" xfId="0" applyNumberFormat="1" applyFont="1" applyFill="1" applyAlignment="1">
      <alignment horizontal="center" vertical="top" wrapText="1"/>
    </xf>
    <xf numFmtId="165" fontId="1" fillId="0" borderId="0" xfId="0" applyNumberFormat="1" applyFont="1" applyFill="1" applyAlignment="1">
      <alignment horizontal="center" vertical="top" wrapText="1"/>
    </xf>
    <xf numFmtId="1" fontId="1" fillId="0" borderId="0" xfId="0" applyNumberFormat="1" applyFont="1" applyFill="1" applyAlignment="1">
      <alignment horizontal="center" vertical="top" wrapText="1"/>
    </xf>
    <xf numFmtId="166" fontId="1" fillId="0" borderId="0" xfId="0" applyNumberFormat="1" applyFont="1" applyFill="1" applyAlignment="1">
      <alignment horizontal="center" vertical="top" wrapText="1"/>
    </xf>
    <xf numFmtId="0" fontId="3" fillId="0" borderId="0" xfId="0" applyFont="1" applyFill="1" applyAlignment="1">
      <alignment horizontal="right" vertical="justify" wrapText="1"/>
    </xf>
    <xf numFmtId="165" fontId="1" fillId="0" borderId="0" xfId="0" applyNumberFormat="1" applyFont="1" applyFill="1" applyAlignment="1">
      <alignment horizontal="right" vertical="top" wrapText="1" indent="1"/>
    </xf>
    <xf numFmtId="0" fontId="4" fillId="0" borderId="0" xfId="0" applyFont="1" applyFill="1"/>
    <xf numFmtId="0" fontId="1" fillId="0" borderId="0" xfId="0" applyFont="1" applyFill="1" applyAlignment="1">
      <alignment horizontal="left" vertical="top" wrapText="1"/>
    </xf>
    <xf numFmtId="3" fontId="1" fillId="0" borderId="0" xfId="0" applyNumberFormat="1" applyFont="1" applyFill="1" applyAlignment="1">
      <alignment horizontal="right" vertical="top" wrapText="1" indent="1"/>
    </xf>
    <xf numFmtId="0" fontId="5" fillId="0" borderId="0" xfId="0" applyFont="1" applyFill="1" applyAlignment="1">
      <alignment horizontal="left" indent="11"/>
    </xf>
    <xf numFmtId="0" fontId="6" fillId="0" borderId="0" xfId="0" applyFont="1" applyFill="1"/>
    <xf numFmtId="0" fontId="7" fillId="0" borderId="21" xfId="0" applyFont="1" applyFill="1" applyBorder="1" applyAlignment="1">
      <alignment horizontal="center" vertical="center" wrapText="1"/>
    </xf>
    <xf numFmtId="164" fontId="7" fillId="0" borderId="22" xfId="0" applyNumberFormat="1" applyFont="1" applyFill="1" applyBorder="1" applyAlignment="1">
      <alignment horizontal="center" vertical="center" wrapText="1"/>
    </xf>
    <xf numFmtId="1" fontId="8" fillId="0" borderId="9" xfId="0" applyNumberFormat="1" applyFont="1" applyFill="1" applyBorder="1" applyAlignment="1">
      <alignment horizontal="center" vertical="center" textRotation="90" wrapText="1"/>
    </xf>
    <xf numFmtId="0" fontId="1" fillId="0" borderId="0" xfId="0" applyFont="1" applyFill="1" applyAlignment="1">
      <alignment vertical="center"/>
    </xf>
    <xf numFmtId="0" fontId="10" fillId="0" borderId="0" xfId="0" applyFont="1" applyFill="1" applyAlignment="1">
      <alignment vertical="center"/>
    </xf>
    <xf numFmtId="0" fontId="11" fillId="0" borderId="30" xfId="0" applyFont="1" applyFill="1" applyBorder="1" applyAlignment="1">
      <alignment vertical="center"/>
    </xf>
    <xf numFmtId="3" fontId="12" fillId="0" borderId="31" xfId="0" applyNumberFormat="1" applyFont="1" applyFill="1" applyBorder="1" applyAlignment="1">
      <alignment horizontal="center" vertical="center" wrapText="1"/>
    </xf>
    <xf numFmtId="2" fontId="12" fillId="0" borderId="31" xfId="0" applyNumberFormat="1" applyFont="1" applyFill="1" applyBorder="1" applyAlignment="1">
      <alignment horizontal="center" vertical="center" wrapText="1"/>
    </xf>
    <xf numFmtId="164" fontId="12" fillId="0" borderId="32" xfId="0" applyNumberFormat="1" applyFont="1" applyFill="1" applyBorder="1" applyAlignment="1">
      <alignment horizontal="center" vertical="center" wrapText="1"/>
    </xf>
    <xf numFmtId="0" fontId="12" fillId="0" borderId="33" xfId="0" applyFont="1" applyFill="1" applyBorder="1" applyAlignment="1">
      <alignment horizontal="center" vertical="center" wrapText="1"/>
    </xf>
    <xf numFmtId="3" fontId="12" fillId="0" borderId="34" xfId="0" applyNumberFormat="1" applyFont="1" applyFill="1" applyBorder="1" applyAlignment="1">
      <alignment horizontal="center" vertical="center" wrapText="1"/>
    </xf>
    <xf numFmtId="165" fontId="12" fillId="0" borderId="34" xfId="0" applyNumberFormat="1" applyFont="1" applyFill="1" applyBorder="1" applyAlignment="1">
      <alignment horizontal="center" vertical="center" wrapText="1"/>
    </xf>
    <xf numFmtId="1" fontId="12" fillId="0" borderId="34" xfId="0" applyNumberFormat="1" applyFont="1" applyFill="1" applyBorder="1" applyAlignment="1">
      <alignment horizontal="center" vertical="center" wrapText="1"/>
    </xf>
    <xf numFmtId="2" fontId="12" fillId="0" borderId="34" xfId="0" applyNumberFormat="1" applyFont="1" applyFill="1" applyBorder="1" applyAlignment="1">
      <alignment horizontal="center" vertical="center" wrapText="1"/>
    </xf>
    <xf numFmtId="166" fontId="12" fillId="0" borderId="34" xfId="0" applyNumberFormat="1"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5" xfId="0" applyFont="1" applyFill="1" applyBorder="1" applyAlignment="1">
      <alignment vertical="center" wrapText="1"/>
    </xf>
    <xf numFmtId="3" fontId="12" fillId="0" borderId="36"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164" fontId="12" fillId="0" borderId="35" xfId="0" applyNumberFormat="1" applyFont="1" applyFill="1" applyBorder="1" applyAlignment="1">
      <alignment horizontal="center" vertical="center" wrapText="1"/>
    </xf>
    <xf numFmtId="0" fontId="11" fillId="0" borderId="12" xfId="0" applyFont="1" applyFill="1" applyBorder="1" applyAlignment="1">
      <alignment vertical="center"/>
    </xf>
    <xf numFmtId="0" fontId="12" fillId="0" borderId="37" xfId="0" applyFont="1" applyFill="1" applyBorder="1" applyAlignment="1">
      <alignment horizontal="center" vertical="center" wrapText="1"/>
    </xf>
    <xf numFmtId="3" fontId="12" fillId="0" borderId="38" xfId="0" applyNumberFormat="1" applyFont="1" applyFill="1" applyBorder="1" applyAlignment="1">
      <alignment horizontal="center" vertical="center" wrapText="1"/>
    </xf>
    <xf numFmtId="165" fontId="12" fillId="0" borderId="38" xfId="0" applyNumberFormat="1" applyFont="1" applyFill="1" applyBorder="1" applyAlignment="1">
      <alignment horizontal="center" vertical="center" wrapText="1"/>
    </xf>
    <xf numFmtId="1" fontId="12" fillId="0" borderId="38" xfId="0" applyNumberFormat="1" applyFont="1" applyFill="1" applyBorder="1" applyAlignment="1">
      <alignment horizontal="center" vertical="center" wrapText="1"/>
    </xf>
    <xf numFmtId="2" fontId="12" fillId="0" borderId="38" xfId="0" applyNumberFormat="1" applyFont="1" applyFill="1" applyBorder="1" applyAlignment="1">
      <alignment horizontal="center" vertical="center" wrapText="1"/>
    </xf>
    <xf numFmtId="166" fontId="12" fillId="0" borderId="38" xfId="0" applyNumberFormat="1"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39" xfId="0" applyFont="1" applyFill="1" applyBorder="1" applyAlignment="1">
      <alignment vertical="center" wrapText="1"/>
    </xf>
    <xf numFmtId="3" fontId="12" fillId="0" borderId="21" xfId="0" applyNumberFormat="1" applyFont="1" applyFill="1" applyBorder="1" applyAlignment="1">
      <alignment horizontal="center" vertical="center" wrapText="1"/>
    </xf>
    <xf numFmtId="2" fontId="12" fillId="0" borderId="21" xfId="0" applyNumberFormat="1"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3" fontId="12" fillId="0" borderId="40" xfId="0" applyNumberFormat="1" applyFont="1" applyFill="1" applyBorder="1" applyAlignment="1">
      <alignment horizontal="center" vertical="center" wrapText="1"/>
    </xf>
    <xf numFmtId="2" fontId="12" fillId="0" borderId="40" xfId="0" applyNumberFormat="1" applyFont="1" applyFill="1" applyBorder="1" applyAlignment="1">
      <alignment horizontal="center" vertical="center" wrapText="1"/>
    </xf>
    <xf numFmtId="164" fontId="12" fillId="0" borderId="41" xfId="0" applyNumberFormat="1" applyFont="1" applyFill="1" applyBorder="1" applyAlignment="1">
      <alignment horizontal="center" vertical="center" wrapText="1"/>
    </xf>
    <xf numFmtId="0" fontId="13" fillId="0" borderId="30" xfId="0" applyFont="1" applyFill="1" applyBorder="1" applyAlignment="1">
      <alignment horizontal="left" vertical="center"/>
    </xf>
    <xf numFmtId="0" fontId="13" fillId="0" borderId="30" xfId="0" applyFont="1" applyFill="1" applyBorder="1" applyAlignment="1">
      <alignment vertical="center"/>
    </xf>
    <xf numFmtId="2" fontId="12" fillId="0" borderId="35" xfId="0" applyNumberFormat="1" applyFont="1" applyFill="1" applyBorder="1" applyAlignment="1">
      <alignment vertical="center" wrapText="1"/>
    </xf>
    <xf numFmtId="0" fontId="12" fillId="0" borderId="42" xfId="0" applyFont="1" applyFill="1" applyBorder="1" applyAlignment="1">
      <alignment horizontal="left" vertical="center" wrapText="1"/>
    </xf>
    <xf numFmtId="0" fontId="13" fillId="0" borderId="43" xfId="0" applyFont="1" applyFill="1" applyBorder="1" applyAlignment="1">
      <alignment horizontal="left" vertical="center"/>
    </xf>
    <xf numFmtId="0" fontId="12" fillId="0" borderId="44" xfId="0" applyFont="1" applyFill="1" applyBorder="1" applyAlignment="1">
      <alignment horizontal="center" vertical="center" wrapText="1"/>
    </xf>
    <xf numFmtId="0" fontId="12" fillId="0" borderId="44"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3" fillId="0" borderId="43" xfId="0" applyFont="1" applyFill="1" applyBorder="1" applyAlignment="1">
      <alignment vertical="center"/>
    </xf>
    <xf numFmtId="3" fontId="12" fillId="0" borderId="46" xfId="0" applyNumberFormat="1" applyFont="1" applyFill="1" applyBorder="1" applyAlignment="1">
      <alignment horizontal="center" vertical="center" wrapText="1"/>
    </xf>
    <xf numFmtId="165" fontId="12" fillId="0" borderId="46" xfId="0" applyNumberFormat="1" applyFont="1" applyFill="1" applyBorder="1" applyAlignment="1">
      <alignment horizontal="center" vertical="center" wrapText="1"/>
    </xf>
    <xf numFmtId="1" fontId="12" fillId="0" borderId="46" xfId="0" applyNumberFormat="1" applyFont="1" applyFill="1" applyBorder="1" applyAlignment="1">
      <alignment horizontal="center" vertical="center" wrapText="1"/>
    </xf>
    <xf numFmtId="2" fontId="12" fillId="0" borderId="46" xfId="0" applyNumberFormat="1" applyFont="1" applyFill="1" applyBorder="1" applyAlignment="1">
      <alignment horizontal="center" vertical="center" wrapText="1"/>
    </xf>
    <xf numFmtId="166" fontId="12" fillId="0" borderId="46" xfId="0" applyNumberFormat="1"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47" xfId="0" applyFont="1" applyFill="1" applyBorder="1" applyAlignment="1">
      <alignment vertical="center" wrapText="1"/>
    </xf>
    <xf numFmtId="3" fontId="12" fillId="0" borderId="21" xfId="0" applyNumberFormat="1" applyFont="1" applyFill="1" applyBorder="1" applyAlignment="1">
      <alignment horizontal="right" vertical="center" wrapText="1" indent="1"/>
    </xf>
    <xf numFmtId="3" fontId="12" fillId="0" borderId="31" xfId="0" applyNumberFormat="1" applyFont="1" applyFill="1" applyBorder="1" applyAlignment="1">
      <alignment horizontal="right" vertical="center" wrapText="1" indent="1"/>
    </xf>
    <xf numFmtId="0" fontId="13" fillId="0" borderId="12" xfId="0" applyFont="1" applyFill="1" applyBorder="1" applyAlignment="1">
      <alignment vertical="center"/>
    </xf>
    <xf numFmtId="3" fontId="12" fillId="0" borderId="48" xfId="0" applyNumberFormat="1" applyFont="1" applyFill="1" applyBorder="1" applyAlignment="1">
      <alignment horizontal="right" vertical="center" wrapText="1" indent="1"/>
    </xf>
    <xf numFmtId="3" fontId="12" fillId="0" borderId="36" xfId="0" applyNumberFormat="1" applyFont="1" applyFill="1" applyBorder="1" applyAlignment="1">
      <alignment horizontal="right" vertical="center" wrapText="1" indent="1"/>
    </xf>
    <xf numFmtId="0" fontId="10" fillId="0" borderId="0" xfId="0" applyFont="1" applyFill="1" applyBorder="1" applyAlignment="1">
      <alignment vertical="center"/>
    </xf>
    <xf numFmtId="0" fontId="12" fillId="0" borderId="33" xfId="0" applyFont="1" applyFill="1" applyBorder="1" applyAlignment="1">
      <alignment horizontal="left" vertical="center" wrapText="1"/>
    </xf>
    <xf numFmtId="0" fontId="13" fillId="0" borderId="20" xfId="0" applyFont="1" applyFill="1" applyBorder="1" applyAlignment="1">
      <alignment vertical="center"/>
    </xf>
    <xf numFmtId="0" fontId="12" fillId="0" borderId="23" xfId="0" applyFont="1" applyFill="1" applyBorder="1" applyAlignment="1">
      <alignment horizontal="center" vertical="center" wrapText="1"/>
    </xf>
    <xf numFmtId="3" fontId="12" fillId="0" borderId="24" xfId="0" applyNumberFormat="1" applyFont="1" applyFill="1" applyBorder="1" applyAlignment="1">
      <alignment horizontal="center" vertical="center" wrapText="1"/>
    </xf>
    <xf numFmtId="165" fontId="12" fillId="0" borderId="24" xfId="0" applyNumberFormat="1" applyFont="1" applyFill="1" applyBorder="1" applyAlignment="1">
      <alignment horizontal="center" vertical="center" wrapText="1"/>
    </xf>
    <xf numFmtId="1" fontId="12" fillId="0" borderId="24"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166" fontId="12" fillId="0" borderId="24" xfId="0" applyNumberFormat="1"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2" xfId="0" applyFont="1" applyFill="1" applyBorder="1" applyAlignment="1">
      <alignment vertical="center" wrapText="1"/>
    </xf>
    <xf numFmtId="3" fontId="13" fillId="0" borderId="31" xfId="0" applyNumberFormat="1" applyFont="1" applyFill="1" applyBorder="1" applyAlignment="1">
      <alignment horizontal="right" vertical="center" indent="1"/>
    </xf>
    <xf numFmtId="3" fontId="13" fillId="0" borderId="51" xfId="0" applyNumberFormat="1" applyFont="1" applyFill="1" applyBorder="1" applyAlignment="1">
      <alignment horizontal="right" vertical="center" indent="1"/>
    </xf>
    <xf numFmtId="3" fontId="13" fillId="0" borderId="36" xfId="0" applyNumberFormat="1" applyFont="1" applyFill="1" applyBorder="1" applyAlignment="1">
      <alignment horizontal="right" vertical="center" indent="1"/>
    </xf>
    <xf numFmtId="3" fontId="13" fillId="0" borderId="52" xfId="0" applyNumberFormat="1" applyFont="1" applyFill="1" applyBorder="1" applyAlignment="1">
      <alignment horizontal="right" vertical="center" indent="1"/>
    </xf>
    <xf numFmtId="49" fontId="12" fillId="0" borderId="35" xfId="0" applyNumberFormat="1" applyFont="1" applyFill="1" applyBorder="1" applyAlignment="1">
      <alignment vertical="center" wrapText="1"/>
    </xf>
    <xf numFmtId="3" fontId="12" fillId="0" borderId="52" xfId="0" applyNumberFormat="1" applyFont="1" applyFill="1" applyBorder="1" applyAlignment="1">
      <alignment horizontal="right" vertical="center" wrapText="1" indent="1"/>
    </xf>
    <xf numFmtId="0" fontId="1" fillId="0" borderId="0" xfId="0" applyFont="1" applyFill="1" applyBorder="1" applyAlignment="1">
      <alignment vertical="center"/>
    </xf>
    <xf numFmtId="0" fontId="11" fillId="0" borderId="30" xfId="1" applyFont="1" applyFill="1" applyBorder="1" applyAlignment="1">
      <alignment vertical="center"/>
    </xf>
    <xf numFmtId="3" fontId="12" fillId="0" borderId="36" xfId="1" applyNumberFormat="1" applyFont="1" applyFill="1" applyBorder="1" applyAlignment="1">
      <alignment horizontal="center" vertical="center" wrapText="1"/>
    </xf>
    <xf numFmtId="2" fontId="12" fillId="0" borderId="36" xfId="1" applyNumberFormat="1" applyFont="1" applyFill="1" applyBorder="1" applyAlignment="1">
      <alignment horizontal="center" vertical="center" wrapText="1"/>
    </xf>
    <xf numFmtId="164" fontId="12" fillId="0" borderId="35" xfId="1" applyNumberFormat="1" applyFont="1" applyFill="1" applyBorder="1" applyAlignment="1">
      <alignment horizontal="center" vertical="center" wrapText="1"/>
    </xf>
    <xf numFmtId="0" fontId="12" fillId="0" borderId="33" xfId="1" applyFont="1" applyFill="1" applyBorder="1" applyAlignment="1">
      <alignment horizontal="center" vertical="center" wrapText="1"/>
    </xf>
    <xf numFmtId="0" fontId="12" fillId="0" borderId="34" xfId="1" applyFont="1" applyFill="1" applyBorder="1" applyAlignment="1">
      <alignment horizontal="center" vertical="center" wrapText="1"/>
    </xf>
    <xf numFmtId="165" fontId="12" fillId="0" borderId="34" xfId="1" applyNumberFormat="1" applyFont="1" applyFill="1" applyBorder="1" applyAlignment="1">
      <alignment horizontal="center" vertical="center" wrapText="1"/>
    </xf>
    <xf numFmtId="1" fontId="12" fillId="0" borderId="34" xfId="1" applyNumberFormat="1" applyFont="1" applyFill="1" applyBorder="1" applyAlignment="1">
      <alignment horizontal="center" vertical="center" wrapText="1"/>
    </xf>
    <xf numFmtId="2" fontId="12" fillId="0" borderId="34" xfId="1" applyNumberFormat="1" applyFont="1" applyFill="1" applyBorder="1" applyAlignment="1">
      <alignment horizontal="center" vertical="center" wrapText="1"/>
    </xf>
    <xf numFmtId="0" fontId="12" fillId="0" borderId="35" xfId="1" applyFont="1" applyFill="1" applyBorder="1" applyAlignment="1">
      <alignment vertical="center" wrapText="1"/>
    </xf>
    <xf numFmtId="3" fontId="12" fillId="0" borderId="52" xfId="1" applyNumberFormat="1" applyFont="1" applyFill="1" applyBorder="1" applyAlignment="1">
      <alignment horizontal="center" vertical="center" wrapText="1"/>
    </xf>
    <xf numFmtId="0" fontId="12" fillId="0" borderId="42" xfId="1" applyFont="1" applyFill="1" applyBorder="1" applyAlignment="1">
      <alignment horizontal="left" vertical="center" wrapText="1"/>
    </xf>
    <xf numFmtId="2" fontId="12" fillId="0" borderId="35" xfId="1" applyNumberFormat="1" applyFont="1" applyFill="1" applyBorder="1" applyAlignment="1">
      <alignment vertical="center" wrapText="1"/>
    </xf>
    <xf numFmtId="3" fontId="12" fillId="0" borderId="34" xfId="2" applyNumberFormat="1" applyFont="1" applyFill="1" applyBorder="1" applyAlignment="1">
      <alignment horizontal="center" vertical="center" wrapText="1"/>
    </xf>
    <xf numFmtId="3" fontId="13" fillId="0" borderId="53" xfId="0" applyNumberFormat="1" applyFont="1" applyFill="1" applyBorder="1" applyAlignment="1">
      <alignment horizontal="right" vertical="center" indent="1"/>
    </xf>
    <xf numFmtId="3" fontId="13" fillId="0" borderId="54" xfId="0" applyNumberFormat="1" applyFont="1" applyFill="1" applyBorder="1" applyAlignment="1">
      <alignment horizontal="right" vertical="center" indent="1"/>
    </xf>
    <xf numFmtId="2" fontId="12" fillId="0" borderId="47" xfId="0" applyNumberFormat="1" applyFont="1" applyFill="1" applyBorder="1" applyAlignment="1">
      <alignment vertical="center" wrapText="1"/>
    </xf>
    <xf numFmtId="3" fontId="13" fillId="0" borderId="35" xfId="0" applyNumberFormat="1" applyFont="1" applyFill="1" applyBorder="1" applyAlignment="1">
      <alignment horizontal="right" vertical="center" indent="1"/>
    </xf>
    <xf numFmtId="0" fontId="12" fillId="0" borderId="35" xfId="0" applyFont="1" applyFill="1" applyBorder="1" applyAlignment="1">
      <alignment horizontal="left" vertical="center" wrapText="1"/>
    </xf>
    <xf numFmtId="3" fontId="13" fillId="0" borderId="21" xfId="0" applyNumberFormat="1" applyFont="1" applyFill="1" applyBorder="1" applyAlignment="1">
      <alignment horizontal="right" vertical="center" indent="1"/>
    </xf>
    <xf numFmtId="3" fontId="13" fillId="0" borderId="22" xfId="0" applyNumberFormat="1" applyFont="1" applyFill="1" applyBorder="1" applyAlignment="1">
      <alignment horizontal="right" vertical="center" indent="1"/>
    </xf>
    <xf numFmtId="0" fontId="12" fillId="0" borderId="22" xfId="0" applyFont="1" applyFill="1" applyBorder="1" applyAlignment="1">
      <alignment horizontal="left" vertical="center" wrapText="1"/>
    </xf>
    <xf numFmtId="0" fontId="17" fillId="0" borderId="0" xfId="0" applyFont="1" applyFill="1" applyBorder="1" applyAlignment="1">
      <alignment vertical="center"/>
    </xf>
    <xf numFmtId="3" fontId="16" fillId="0" borderId="0" xfId="2" applyNumberFormat="1" applyFont="1" applyFill="1" applyBorder="1" applyAlignment="1">
      <alignment horizontal="left" vertical="center" wrapText="1"/>
    </xf>
    <xf numFmtId="3" fontId="19" fillId="0" borderId="0" xfId="2" applyNumberFormat="1" applyFont="1" applyFill="1" applyBorder="1" applyAlignment="1">
      <alignment horizontal="left" vertical="center" wrapText="1"/>
    </xf>
    <xf numFmtId="0" fontId="2" fillId="0" borderId="0" xfId="0" applyFont="1" applyFill="1" applyBorder="1" applyAlignment="1"/>
    <xf numFmtId="0" fontId="20" fillId="0" borderId="0" xfId="0" applyFont="1" applyFill="1"/>
    <xf numFmtId="2" fontId="20" fillId="0" borderId="0" xfId="0" applyNumberFormat="1" applyFont="1" applyFill="1"/>
    <xf numFmtId="164" fontId="20" fillId="0" borderId="0" xfId="0" applyNumberFormat="1" applyFont="1" applyFill="1"/>
    <xf numFmtId="165" fontId="20" fillId="0" borderId="0" xfId="0" applyNumberFormat="1" applyFont="1" applyFill="1"/>
    <xf numFmtId="1" fontId="20" fillId="0" borderId="0" xfId="0" applyNumberFormat="1" applyFont="1" applyFill="1"/>
    <xf numFmtId="166" fontId="20" fillId="0" borderId="0" xfId="0" applyNumberFormat="1" applyFont="1" applyFill="1"/>
    <xf numFmtId="0" fontId="1" fillId="0" borderId="0" xfId="0" applyFont="1" applyFill="1" applyAlignment="1">
      <alignment vertical="justify" wrapText="1"/>
    </xf>
    <xf numFmtId="0" fontId="2" fillId="0" borderId="0" xfId="0" applyFont="1" applyFill="1" applyBorder="1" applyAlignment="1">
      <alignment horizontal="left"/>
    </xf>
    <xf numFmtId="164" fontId="1" fillId="0" borderId="0" xfId="0" applyNumberFormat="1" applyFont="1" applyFill="1"/>
    <xf numFmtId="0" fontId="21" fillId="0" borderId="0" xfId="2" applyFont="1" applyFill="1" applyAlignment="1"/>
    <xf numFmtId="0" fontId="22" fillId="0" borderId="0" xfId="0" applyFont="1" applyFill="1" applyAlignment="1">
      <alignment horizontal="center" vertical="center"/>
    </xf>
    <xf numFmtId="0" fontId="23" fillId="0" borderId="0" xfId="0" applyFont="1" applyFill="1" applyAlignment="1">
      <alignment horizontal="center"/>
    </xf>
    <xf numFmtId="3" fontId="7" fillId="0" borderId="22" xfId="0" applyNumberFormat="1" applyFont="1" applyFill="1" applyBorder="1" applyAlignment="1">
      <alignment horizontal="center" vertical="center" wrapText="1"/>
    </xf>
    <xf numFmtId="0" fontId="9" fillId="0" borderId="52" xfId="0" applyFont="1" applyFill="1" applyBorder="1" applyAlignment="1">
      <alignment horizontal="center" vertical="center" wrapText="1"/>
    </xf>
    <xf numFmtId="3" fontId="12" fillId="0" borderId="30" xfId="0" applyNumberFormat="1" applyFont="1" applyFill="1" applyBorder="1" applyAlignment="1">
      <alignment horizontal="center" vertical="center" wrapText="1"/>
    </xf>
    <xf numFmtId="3" fontId="12" fillId="0" borderId="35" xfId="0" applyNumberFormat="1" applyFont="1" applyFill="1" applyBorder="1" applyAlignment="1">
      <alignment horizontal="center" vertical="center" wrapText="1"/>
    </xf>
    <xf numFmtId="0" fontId="12" fillId="0" borderId="52" xfId="0" applyFont="1" applyFill="1" applyBorder="1" applyAlignment="1">
      <alignment vertical="center" wrapText="1"/>
    </xf>
    <xf numFmtId="3" fontId="12" fillId="0" borderId="1" xfId="0" applyNumberFormat="1" applyFont="1" applyFill="1" applyBorder="1" applyAlignment="1">
      <alignment horizontal="center" vertical="center" wrapText="1"/>
    </xf>
    <xf numFmtId="3" fontId="12" fillId="0" borderId="32" xfId="0" applyNumberFormat="1" applyFont="1" applyFill="1" applyBorder="1" applyAlignment="1">
      <alignment horizontal="center" vertical="center" wrapText="1"/>
    </xf>
    <xf numFmtId="0" fontId="12" fillId="0" borderId="52" xfId="0" applyFont="1" applyFill="1" applyBorder="1" applyAlignment="1">
      <alignment horizontal="left" vertical="center" wrapText="1"/>
    </xf>
    <xf numFmtId="3" fontId="12" fillId="0" borderId="30" xfId="0" applyNumberFormat="1" applyFont="1" applyFill="1" applyBorder="1" applyAlignment="1">
      <alignment horizontal="right" vertical="center" wrapText="1" indent="1"/>
    </xf>
    <xf numFmtId="3" fontId="12" fillId="0" borderId="22" xfId="0" applyNumberFormat="1" applyFont="1" applyFill="1" applyBorder="1" applyAlignment="1">
      <alignment horizontal="center" vertical="center" wrapText="1"/>
    </xf>
    <xf numFmtId="3" fontId="12" fillId="0" borderId="1" xfId="0" applyNumberFormat="1" applyFont="1" applyFill="1" applyBorder="1" applyAlignment="1">
      <alignment horizontal="right" vertical="center" wrapText="1" indent="1"/>
    </xf>
    <xf numFmtId="3" fontId="12" fillId="0" borderId="39" xfId="0" applyNumberFormat="1" applyFont="1" applyFill="1" applyBorder="1" applyAlignment="1">
      <alignment horizontal="center" vertical="center" wrapText="1"/>
    </xf>
    <xf numFmtId="3" fontId="12" fillId="0" borderId="35" xfId="0" applyNumberFormat="1" applyFont="1" applyFill="1" applyBorder="1" applyAlignment="1">
      <alignment horizontal="right" vertical="center" wrapText="1" indent="1"/>
    </xf>
    <xf numFmtId="3" fontId="12" fillId="0" borderId="47" xfId="0" applyNumberFormat="1" applyFont="1" applyFill="1" applyBorder="1" applyAlignment="1">
      <alignment horizontal="right" vertical="center" wrapText="1" indent="1"/>
    </xf>
    <xf numFmtId="0" fontId="9" fillId="0" borderId="42" xfId="0" applyFont="1" applyFill="1" applyBorder="1" applyAlignment="1">
      <alignment horizontal="center" vertical="center" wrapText="1"/>
    </xf>
    <xf numFmtId="3" fontId="13" fillId="0" borderId="1" xfId="0" applyNumberFormat="1" applyFont="1" applyFill="1" applyBorder="1" applyAlignment="1">
      <alignment horizontal="right" vertical="center" indent="1"/>
    </xf>
    <xf numFmtId="3" fontId="13" fillId="0" borderId="32" xfId="0" applyNumberFormat="1" applyFont="1" applyFill="1" applyBorder="1" applyAlignment="1">
      <alignment horizontal="right" vertical="center" indent="1"/>
    </xf>
    <xf numFmtId="0" fontId="12" fillId="0" borderId="42" xfId="0" applyFont="1" applyFill="1" applyBorder="1" applyAlignment="1">
      <alignment vertical="center" wrapText="1"/>
    </xf>
    <xf numFmtId="3" fontId="13" fillId="0" borderId="30" xfId="0" applyNumberFormat="1" applyFont="1" applyFill="1" applyBorder="1" applyAlignment="1">
      <alignment horizontal="right" vertical="center" indent="1"/>
    </xf>
    <xf numFmtId="3" fontId="12" fillId="0" borderId="35" xfId="1" applyNumberFormat="1" applyFont="1" applyFill="1" applyBorder="1" applyAlignment="1">
      <alignment horizontal="center" vertical="center" wrapText="1"/>
    </xf>
    <xf numFmtId="0" fontId="12" fillId="0" borderId="42" xfId="1" applyFont="1" applyFill="1" applyBorder="1" applyAlignment="1">
      <alignment vertical="center" wrapText="1"/>
    </xf>
    <xf numFmtId="3" fontId="12" fillId="0" borderId="30" xfId="1" applyNumberFormat="1" applyFont="1" applyFill="1" applyBorder="1" applyAlignment="1">
      <alignment horizontal="center" vertical="center" wrapText="1"/>
    </xf>
    <xf numFmtId="3" fontId="12" fillId="0" borderId="53" xfId="0" applyNumberFormat="1" applyFont="1" applyFill="1" applyBorder="1" applyAlignment="1">
      <alignment horizontal="right" vertical="center" wrapText="1" indent="1"/>
    </xf>
    <xf numFmtId="0" fontId="12" fillId="0" borderId="45" xfId="0" applyFont="1" applyFill="1" applyBorder="1" applyAlignment="1">
      <alignment vertical="center" wrapText="1"/>
    </xf>
    <xf numFmtId="0" fontId="12" fillId="0" borderId="56" xfId="0" applyFont="1" applyFill="1" applyBorder="1" applyAlignment="1">
      <alignment horizontal="left" vertical="center" wrapText="1"/>
    </xf>
    <xf numFmtId="0" fontId="12" fillId="0" borderId="0" xfId="0" applyFont="1" applyFill="1" applyBorder="1" applyAlignment="1">
      <alignment horizontal="left" vertical="center" wrapText="1"/>
    </xf>
    <xf numFmtId="3" fontId="16" fillId="0" borderId="0" xfId="2" applyNumberFormat="1" applyFont="1" applyFill="1" applyBorder="1" applyAlignment="1">
      <alignment horizontal="left" vertical="center"/>
    </xf>
    <xf numFmtId="0" fontId="1" fillId="0" borderId="0" xfId="0" applyFont="1" applyFill="1" applyAlignment="1"/>
    <xf numFmtId="3" fontId="18" fillId="0" borderId="0" xfId="2" applyNumberFormat="1" applyFont="1" applyFill="1" applyBorder="1" applyAlignment="1">
      <alignment horizontal="left" vertical="center" wrapText="1"/>
    </xf>
    <xf numFmtId="3" fontId="12" fillId="0" borderId="0" xfId="2" applyNumberFormat="1" applyFont="1" applyFill="1" applyBorder="1" applyAlignment="1">
      <alignment horizontal="left" vertical="center"/>
    </xf>
    <xf numFmtId="0" fontId="12" fillId="0" borderId="0" xfId="0" applyFont="1" applyFill="1" applyBorder="1" applyAlignment="1">
      <alignment vertical="center" wrapText="1"/>
    </xf>
    <xf numFmtId="3" fontId="12" fillId="0" borderId="12" xfId="0" applyNumberFormat="1" applyFont="1" applyFill="1" applyBorder="1" applyAlignment="1">
      <alignment horizontal="center" vertical="center" wrapText="1"/>
    </xf>
    <xf numFmtId="3" fontId="12" fillId="0" borderId="40" xfId="0" applyNumberFormat="1" applyFont="1" applyFill="1" applyBorder="1" applyAlignment="1">
      <alignment horizontal="right" vertical="center" wrapText="1" indent="1"/>
    </xf>
    <xf numFmtId="3" fontId="12" fillId="0" borderId="41" xfId="0" applyNumberFormat="1" applyFont="1" applyFill="1" applyBorder="1" applyAlignment="1">
      <alignment horizontal="center" vertical="center" wrapText="1"/>
    </xf>
    <xf numFmtId="3" fontId="12" fillId="0" borderId="20" xfId="0" applyNumberFormat="1" applyFont="1" applyFill="1" applyBorder="1" applyAlignment="1">
      <alignment horizontal="center" vertical="center" wrapText="1"/>
    </xf>
    <xf numFmtId="49" fontId="12" fillId="0" borderId="52" xfId="0" applyNumberFormat="1" applyFont="1" applyFill="1" applyBorder="1" applyAlignment="1">
      <alignment vertical="center" wrapText="1"/>
    </xf>
    <xf numFmtId="0" fontId="12" fillId="0" borderId="52" xfId="1" applyFont="1" applyFill="1" applyBorder="1" applyAlignment="1">
      <alignment vertical="center" wrapText="1"/>
    </xf>
    <xf numFmtId="0" fontId="12" fillId="0" borderId="33" xfId="1" applyFont="1" applyFill="1" applyBorder="1" applyAlignment="1">
      <alignment horizontal="left" vertical="center" wrapText="1"/>
    </xf>
    <xf numFmtId="3" fontId="12" fillId="0" borderId="47" xfId="0" applyNumberFormat="1" applyFont="1" applyFill="1" applyBorder="1" applyAlignment="1">
      <alignment horizontal="center" vertical="center" wrapText="1"/>
    </xf>
    <xf numFmtId="0" fontId="13" fillId="0" borderId="57" xfId="0" applyFont="1" applyFill="1" applyBorder="1" applyAlignment="1">
      <alignment vertical="center"/>
    </xf>
    <xf numFmtId="3" fontId="13" fillId="0" borderId="58" xfId="0" applyNumberFormat="1" applyFont="1" applyFill="1" applyBorder="1" applyAlignment="1">
      <alignment horizontal="right" vertical="center" indent="1"/>
    </xf>
    <xf numFmtId="3" fontId="13" fillId="0" borderId="26" xfId="0" applyNumberFormat="1" applyFont="1" applyFill="1" applyBorder="1" applyAlignment="1">
      <alignment horizontal="right" vertical="center" indent="1"/>
    </xf>
    <xf numFmtId="0" fontId="12" fillId="0" borderId="18" xfId="0" applyFont="1" applyFill="1" applyBorder="1" applyAlignment="1">
      <alignment horizontal="center" vertical="center" wrapText="1"/>
    </xf>
    <xf numFmtId="3" fontId="12" fillId="0" borderId="25" xfId="0" applyNumberFormat="1" applyFont="1" applyFill="1" applyBorder="1" applyAlignment="1">
      <alignment horizontal="center" vertical="center" wrapText="1"/>
    </xf>
    <xf numFmtId="165" fontId="12" fillId="0" borderId="25" xfId="0" applyNumberFormat="1" applyFont="1" applyFill="1" applyBorder="1" applyAlignment="1">
      <alignment horizontal="center" vertical="center" wrapText="1"/>
    </xf>
    <xf numFmtId="1" fontId="12" fillId="0" borderId="25"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vertical="center" wrapText="1"/>
    </xf>
    <xf numFmtId="0" fontId="12" fillId="0" borderId="59" xfId="0" applyFont="1" applyFill="1" applyBorder="1" applyAlignment="1">
      <alignment vertical="center" wrapText="1"/>
    </xf>
    <xf numFmtId="3" fontId="24" fillId="0" borderId="0" xfId="0" applyNumberFormat="1" applyFont="1" applyFill="1" applyBorder="1" applyAlignment="1">
      <alignment vertical="center"/>
    </xf>
    <xf numFmtId="3" fontId="13" fillId="0" borderId="0" xfId="0" applyNumberFormat="1" applyFont="1" applyFill="1" applyBorder="1" applyAlignment="1">
      <alignment horizontal="right" vertical="center" indent="1"/>
    </xf>
    <xf numFmtId="0" fontId="12" fillId="0" borderId="0" xfId="0"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165" fontId="12" fillId="0" borderId="0"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2" fontId="12" fillId="0" borderId="0" xfId="0" applyNumberFormat="1" applyFont="1" applyFill="1" applyBorder="1" applyAlignment="1">
      <alignment horizontal="center" vertical="center" wrapText="1"/>
    </xf>
    <xf numFmtId="0" fontId="15" fillId="0" borderId="0" xfId="3"/>
    <xf numFmtId="0" fontId="25" fillId="0" borderId="0" xfId="3" applyFont="1" applyFill="1" applyAlignment="1">
      <alignment horizontal="left" indent="6"/>
    </xf>
    <xf numFmtId="0" fontId="25" fillId="0" borderId="0" xfId="3" applyFont="1" applyFill="1" applyAlignment="1">
      <alignment horizontal="left"/>
    </xf>
    <xf numFmtId="0" fontId="26" fillId="0" borderId="0" xfId="3" applyFont="1"/>
    <xf numFmtId="0" fontId="27" fillId="0" borderId="0" xfId="3" applyFont="1" applyFill="1" applyAlignment="1">
      <alignment horizontal="left"/>
    </xf>
    <xf numFmtId="0" fontId="6" fillId="0" borderId="0" xfId="3" applyFont="1" applyBorder="1"/>
    <xf numFmtId="0" fontId="6" fillId="0" borderId="0" xfId="3" applyFont="1"/>
    <xf numFmtId="3" fontId="7" fillId="2" borderId="46" xfId="3" applyNumberFormat="1" applyFont="1" applyFill="1" applyBorder="1" applyAlignment="1">
      <alignment horizontal="center" vertical="center" wrapText="1"/>
    </xf>
    <xf numFmtId="0" fontId="8" fillId="0" borderId="9" xfId="3" applyFont="1" applyFill="1" applyBorder="1" applyAlignment="1">
      <alignment horizontal="center" vertical="center" textRotation="90" wrapText="1"/>
    </xf>
    <xf numFmtId="3" fontId="12" fillId="0" borderId="36" xfId="3" applyNumberFormat="1" applyFont="1" applyBorder="1" applyAlignment="1">
      <alignment horizontal="center" vertical="center"/>
    </xf>
    <xf numFmtId="168" fontId="12" fillId="0" borderId="34" xfId="4" applyNumberFormat="1" applyFont="1" applyBorder="1" applyAlignment="1">
      <alignment horizontal="center" vertical="center" wrapText="1"/>
    </xf>
    <xf numFmtId="0" fontId="12" fillId="0" borderId="34" xfId="3" applyFont="1" applyFill="1" applyBorder="1" applyAlignment="1">
      <alignment horizontal="center" vertical="center" wrapText="1"/>
    </xf>
    <xf numFmtId="0" fontId="12" fillId="0" borderId="35" xfId="3" applyFont="1" applyFill="1" applyBorder="1" applyAlignment="1">
      <alignment horizontal="left" vertical="center" wrapText="1"/>
    </xf>
    <xf numFmtId="168" fontId="10" fillId="0" borderId="0" xfId="3" applyNumberFormat="1" applyFont="1" applyBorder="1"/>
    <xf numFmtId="0" fontId="10" fillId="0" borderId="0" xfId="3" applyFont="1"/>
    <xf numFmtId="0" fontId="10" fillId="0" borderId="0" xfId="3" applyFont="1" applyBorder="1"/>
    <xf numFmtId="3" fontId="12" fillId="0" borderId="21" xfId="3" applyNumberFormat="1" applyFont="1" applyBorder="1" applyAlignment="1">
      <alignment horizontal="center" vertical="center"/>
    </xf>
    <xf numFmtId="168" fontId="12" fillId="0" borderId="24" xfId="4" applyNumberFormat="1" applyFont="1" applyBorder="1" applyAlignment="1">
      <alignment horizontal="center" vertical="center" wrapText="1"/>
    </xf>
    <xf numFmtId="0" fontId="12" fillId="0" borderId="24" xfId="3" applyFont="1" applyFill="1" applyBorder="1" applyAlignment="1">
      <alignment horizontal="center" vertical="center" wrapText="1"/>
    </xf>
    <xf numFmtId="0" fontId="12" fillId="0" borderId="22" xfId="3" applyFont="1" applyFill="1" applyBorder="1" applyAlignment="1">
      <alignment horizontal="left" vertical="center" wrapText="1"/>
    </xf>
    <xf numFmtId="3" fontId="30" fillId="0" borderId="0" xfId="3" applyNumberFormat="1" applyFont="1" applyBorder="1" applyAlignment="1">
      <alignment horizontal="left" vertical="center"/>
    </xf>
    <xf numFmtId="168" fontId="12" fillId="0" borderId="0" xfId="4" applyNumberFormat="1" applyFont="1" applyBorder="1" applyAlignment="1">
      <alignment horizontal="center" vertical="center" wrapText="1"/>
    </xf>
    <xf numFmtId="0" fontId="12" fillId="0" borderId="0" xfId="3" applyFont="1" applyFill="1" applyBorder="1" applyAlignment="1">
      <alignment horizontal="center" vertical="center" wrapText="1"/>
    </xf>
    <xf numFmtId="0" fontId="12" fillId="0" borderId="0" xfId="3" applyFont="1" applyFill="1" applyBorder="1" applyAlignment="1">
      <alignment horizontal="left" vertical="center" wrapText="1"/>
    </xf>
    <xf numFmtId="2" fontId="12" fillId="0" borderId="0" xfId="3" applyNumberFormat="1" applyFont="1" applyFill="1" applyBorder="1" applyAlignment="1">
      <alignment horizontal="center" vertical="center" wrapText="1"/>
    </xf>
    <xf numFmtId="0" fontId="31" fillId="0" borderId="0" xfId="3" applyFont="1" applyAlignment="1">
      <alignment horizontal="left"/>
    </xf>
    <xf numFmtId="0" fontId="32" fillId="0" borderId="0" xfId="3" applyFont="1"/>
    <xf numFmtId="0" fontId="32" fillId="0" borderId="0" xfId="3" applyFont="1" applyFill="1" applyAlignment="1"/>
    <xf numFmtId="0" fontId="1" fillId="0" borderId="0" xfId="3" applyFont="1"/>
    <xf numFmtId="0" fontId="15" fillId="0" borderId="0" xfId="3" applyFill="1"/>
    <xf numFmtId="165" fontId="7" fillId="0" borderId="21" xfId="0" applyNumberFormat="1" applyFont="1" applyFill="1" applyBorder="1" applyAlignment="1">
      <alignment horizontal="center" vertical="center" wrapText="1"/>
    </xf>
    <xf numFmtId="165" fontId="12" fillId="0" borderId="36" xfId="0" applyNumberFormat="1" applyFont="1" applyFill="1" applyBorder="1" applyAlignment="1">
      <alignment horizontal="center" vertical="center" wrapText="1"/>
    </xf>
    <xf numFmtId="165" fontId="19" fillId="0" borderId="0" xfId="2" applyNumberFormat="1" applyFont="1" applyFill="1" applyBorder="1" applyAlignment="1">
      <alignment horizontal="left" vertical="center" wrapText="1"/>
    </xf>
    <xf numFmtId="3" fontId="12" fillId="0" borderId="36" xfId="3" applyNumberFormat="1" applyFont="1" applyFill="1" applyBorder="1" applyAlignment="1">
      <alignment horizontal="center" vertical="center"/>
    </xf>
    <xf numFmtId="168" fontId="12" fillId="0" borderId="34" xfId="4" applyNumberFormat="1" applyFont="1" applyFill="1" applyBorder="1" applyAlignment="1">
      <alignment horizontal="center" vertical="center" wrapText="1"/>
    </xf>
    <xf numFmtId="168" fontId="10" fillId="0" borderId="0" xfId="3" applyNumberFormat="1" applyFont="1" applyFill="1" applyBorder="1"/>
    <xf numFmtId="0" fontId="10" fillId="0" borderId="0" xfId="3" applyFont="1" applyFill="1"/>
    <xf numFmtId="3" fontId="16" fillId="0" borderId="0" xfId="2" applyNumberFormat="1" applyFont="1" applyFill="1" applyBorder="1" applyAlignment="1">
      <alignment horizontal="left" vertical="center" wrapText="1"/>
    </xf>
    <xf numFmtId="3" fontId="19" fillId="0" borderId="0" xfId="2" applyNumberFormat="1" applyFont="1" applyFill="1" applyBorder="1" applyAlignment="1">
      <alignment horizontal="left" vertical="center" wrapText="1"/>
    </xf>
    <xf numFmtId="3" fontId="18" fillId="0" borderId="0" xfId="2" applyNumberFormat="1" applyFont="1" applyFill="1" applyBorder="1" applyAlignment="1">
      <alignment horizontal="left" vertical="center" wrapText="1"/>
    </xf>
    <xf numFmtId="0" fontId="7"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1" xfId="0" applyFont="1" applyFill="1" applyBorder="1" applyAlignment="1">
      <alignment horizontal="center" vertical="center" wrapText="1"/>
    </xf>
    <xf numFmtId="166" fontId="7" fillId="0" borderId="9" xfId="0" applyNumberFormat="1" applyFont="1" applyFill="1" applyBorder="1" applyAlignment="1">
      <alignment horizontal="center" textRotation="90" wrapText="1"/>
    </xf>
    <xf numFmtId="166" fontId="0" fillId="0" borderId="25" xfId="0" applyNumberFormat="1" applyFill="1" applyBorder="1"/>
    <xf numFmtId="0" fontId="7" fillId="0" borderId="9" xfId="0" applyFont="1" applyFill="1" applyBorder="1" applyAlignment="1">
      <alignment horizontal="center" textRotation="90" wrapText="1"/>
    </xf>
    <xf numFmtId="0" fontId="0" fillId="0" borderId="25" xfId="0" applyFill="1" applyBorder="1"/>
    <xf numFmtId="0" fontId="7" fillId="0" borderId="6" xfId="0" applyFont="1" applyFill="1" applyBorder="1" applyAlignment="1">
      <alignment horizontal="center" textRotation="90" wrapText="1"/>
    </xf>
    <xf numFmtId="0" fontId="7" fillId="0" borderId="24" xfId="0" applyFont="1" applyFill="1" applyBorder="1" applyAlignment="1">
      <alignment horizontal="center" textRotation="90" wrapText="1"/>
    </xf>
    <xf numFmtId="0" fontId="7" fillId="0" borderId="1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22" fillId="0" borderId="0" xfId="0" applyFont="1" applyFill="1" applyAlignment="1">
      <alignment horizontal="center" vertical="center"/>
    </xf>
    <xf numFmtId="0" fontId="23" fillId="0" borderId="0" xfId="0" applyFont="1" applyFill="1" applyAlignment="1">
      <alignment horizontal="center"/>
    </xf>
    <xf numFmtId="0" fontId="7" fillId="0" borderId="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 xfId="0" applyFont="1" applyFill="1" applyBorder="1" applyAlignment="1">
      <alignment horizontal="center" textRotation="90" wrapText="1"/>
    </xf>
    <xf numFmtId="0" fontId="7" fillId="0" borderId="23" xfId="0" applyFont="1" applyFill="1" applyBorder="1" applyAlignment="1">
      <alignment horizontal="center" textRotation="90" wrapText="1"/>
    </xf>
    <xf numFmtId="3" fontId="7" fillId="0" borderId="6" xfId="0" applyNumberFormat="1" applyFont="1" applyFill="1" applyBorder="1" applyAlignment="1">
      <alignment horizontal="center" textRotation="90" wrapText="1"/>
    </xf>
    <xf numFmtId="3" fontId="7" fillId="0" borderId="24" xfId="0" applyNumberFormat="1" applyFont="1" applyFill="1" applyBorder="1" applyAlignment="1">
      <alignment horizontal="center" textRotation="90" wrapText="1"/>
    </xf>
    <xf numFmtId="165" fontId="7" fillId="0" borderId="6" xfId="0" applyNumberFormat="1" applyFont="1" applyFill="1" applyBorder="1" applyAlignment="1">
      <alignment horizontal="center" textRotation="90" wrapText="1"/>
    </xf>
    <xf numFmtId="165" fontId="7" fillId="0" borderId="24" xfId="0" applyNumberFormat="1" applyFont="1" applyFill="1" applyBorder="1" applyAlignment="1">
      <alignment horizontal="center" textRotation="90"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1" fontId="7" fillId="0" borderId="6" xfId="0" applyNumberFormat="1" applyFont="1" applyFill="1" applyBorder="1" applyAlignment="1">
      <alignment horizontal="center" textRotation="90" wrapText="1"/>
    </xf>
    <xf numFmtId="1" fontId="7" fillId="0" borderId="24" xfId="0" applyNumberFormat="1" applyFont="1" applyFill="1" applyBorder="1" applyAlignment="1">
      <alignment horizontal="center" textRotation="90" wrapText="1"/>
    </xf>
    <xf numFmtId="2" fontId="7" fillId="0" borderId="9" xfId="0" applyNumberFormat="1" applyFont="1" applyFill="1" applyBorder="1" applyAlignment="1">
      <alignment horizontal="center" textRotation="90" wrapText="1"/>
    </xf>
    <xf numFmtId="2" fontId="0" fillId="0" borderId="25" xfId="0" applyNumberFormat="1" applyFill="1" applyBorder="1"/>
    <xf numFmtId="0" fontId="7" fillId="2" borderId="27" xfId="3" applyFont="1" applyFill="1" applyBorder="1" applyAlignment="1">
      <alignment horizontal="center" vertical="center" wrapText="1"/>
    </xf>
    <xf numFmtId="0" fontId="7" fillId="2" borderId="28" xfId="3" applyFont="1" applyFill="1" applyBorder="1" applyAlignment="1">
      <alignment horizontal="center" vertical="center" wrapText="1"/>
    </xf>
    <xf numFmtId="0" fontId="7" fillId="2" borderId="29" xfId="3" applyFont="1" applyFill="1" applyBorder="1" applyAlignment="1">
      <alignment horizontal="center" vertical="center" wrapText="1"/>
    </xf>
    <xf numFmtId="0" fontId="7" fillId="2" borderId="6" xfId="3" applyFont="1" applyFill="1" applyBorder="1" applyAlignment="1">
      <alignment horizontal="center" textRotation="90" wrapText="1"/>
    </xf>
    <xf numFmtId="0" fontId="7" fillId="2" borderId="46" xfId="3" applyFont="1" applyFill="1" applyBorder="1" applyAlignment="1">
      <alignment horizontal="center" textRotation="90" wrapText="1"/>
    </xf>
    <xf numFmtId="0" fontId="7" fillId="0" borderId="6" xfId="3" applyFont="1" applyBorder="1" applyAlignment="1">
      <alignment horizontal="center" textRotation="90" wrapText="1"/>
    </xf>
    <xf numFmtId="0" fontId="29" fillId="0" borderId="46" xfId="3" applyFont="1" applyBorder="1" applyAlignment="1">
      <alignment horizontal="center"/>
    </xf>
    <xf numFmtId="0" fontId="7" fillId="0" borderId="6" xfId="3" applyFont="1" applyFill="1" applyBorder="1" applyAlignment="1">
      <alignment horizontal="center" textRotation="90" wrapText="1"/>
    </xf>
    <xf numFmtId="0" fontId="7" fillId="0" borderId="46" xfId="3" applyFont="1" applyFill="1" applyBorder="1" applyAlignment="1">
      <alignment horizontal="center" textRotation="90" wrapText="1"/>
    </xf>
    <xf numFmtId="0" fontId="22" fillId="0" borderId="0" xfId="3" applyFont="1" applyAlignment="1">
      <alignment horizontal="center"/>
    </xf>
    <xf numFmtId="0" fontId="28" fillId="0" borderId="0" xfId="3" applyFont="1" applyAlignment="1">
      <alignment horizontal="center"/>
    </xf>
    <xf numFmtId="0" fontId="28" fillId="0" borderId="0" xfId="3" applyFont="1" applyBorder="1" applyAlignment="1">
      <alignment horizontal="right"/>
    </xf>
    <xf numFmtId="0" fontId="7" fillId="2" borderId="31" xfId="3" applyFont="1" applyFill="1" applyBorder="1" applyAlignment="1">
      <alignment horizontal="center" vertical="center" wrapText="1"/>
    </xf>
    <xf numFmtId="0" fontId="7" fillId="2" borderId="53" xfId="3" applyFont="1" applyFill="1" applyBorder="1" applyAlignment="1">
      <alignment horizontal="center" vertical="center" wrapText="1"/>
    </xf>
    <xf numFmtId="0" fontId="7" fillId="2" borderId="60" xfId="3" applyFont="1" applyFill="1" applyBorder="1" applyAlignment="1">
      <alignment horizontal="center" vertical="center" wrapText="1"/>
    </xf>
    <xf numFmtId="0" fontId="15" fillId="0" borderId="5" xfId="3" applyBorder="1"/>
    <xf numFmtId="0" fontId="7" fillId="2" borderId="9" xfId="3" applyFont="1" applyFill="1" applyBorder="1" applyAlignment="1">
      <alignment horizontal="center" textRotation="90" wrapText="1"/>
    </xf>
    <xf numFmtId="0" fontId="7" fillId="2" borderId="16" xfId="3" applyFont="1" applyFill="1" applyBorder="1" applyAlignment="1">
      <alignment horizontal="center" textRotation="90" wrapText="1"/>
    </xf>
    <xf numFmtId="0" fontId="7" fillId="0" borderId="7"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15" fillId="0" borderId="16" xfId="3" applyBorder="1"/>
    <xf numFmtId="0" fontId="7" fillId="0" borderId="32" xfId="3" applyFont="1" applyFill="1" applyBorder="1" applyAlignment="1">
      <alignment horizontal="center" vertical="center" wrapText="1"/>
    </xf>
    <xf numFmtId="0" fontId="7" fillId="0" borderId="47" xfId="3" applyFont="1" applyFill="1" applyBorder="1" applyAlignment="1">
      <alignment horizontal="center" vertical="center" wrapText="1"/>
    </xf>
    <xf numFmtId="3" fontId="16" fillId="0" borderId="0" xfId="2" applyNumberFormat="1" applyFont="1" applyFill="1" applyBorder="1" applyAlignment="1">
      <alignment vertical="center" wrapText="1"/>
    </xf>
    <xf numFmtId="165" fontId="16" fillId="0" borderId="0" xfId="2" applyNumberFormat="1"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2" fontId="7" fillId="0" borderId="4" xfId="0" applyNumberFormat="1" applyFont="1" applyFill="1" applyBorder="1" applyAlignment="1">
      <alignment horizontal="center" vertical="center" wrapText="1"/>
    </xf>
    <xf numFmtId="165" fontId="7" fillId="0" borderId="12" xfId="0" applyNumberFormat="1" applyFont="1" applyFill="1" applyBorder="1" applyAlignment="1">
      <alignment horizontal="center" vertical="center" wrapText="1"/>
    </xf>
    <xf numFmtId="2" fontId="7" fillId="0" borderId="14" xfId="0" applyNumberFormat="1" applyFont="1" applyFill="1" applyBorder="1" applyAlignment="1">
      <alignment horizontal="center" vertical="center" wrapText="1"/>
    </xf>
    <xf numFmtId="0" fontId="9" fillId="0" borderId="49" xfId="0" applyFont="1" applyFill="1" applyBorder="1" applyAlignment="1">
      <alignment horizontal="center" vertical="center" wrapText="1"/>
    </xf>
    <xf numFmtId="0" fontId="7" fillId="0" borderId="15" xfId="0" applyFont="1" applyFill="1" applyBorder="1" applyAlignment="1">
      <alignment horizontal="center" textRotation="90" wrapText="1"/>
    </xf>
    <xf numFmtId="3" fontId="7" fillId="0" borderId="16" xfId="0" applyNumberFormat="1" applyFont="1" applyFill="1" applyBorder="1" applyAlignment="1">
      <alignment horizontal="center" textRotation="90" wrapText="1"/>
    </xf>
    <xf numFmtId="165" fontId="7" fillId="0" borderId="16" xfId="0" applyNumberFormat="1" applyFont="1" applyFill="1" applyBorder="1" applyAlignment="1">
      <alignment horizontal="center" textRotation="90" wrapText="1"/>
    </xf>
    <xf numFmtId="0" fontId="7" fillId="0" borderId="16" xfId="0" applyFont="1" applyFill="1" applyBorder="1" applyAlignment="1">
      <alignment horizontal="center" textRotation="90" wrapText="1"/>
    </xf>
    <xf numFmtId="0" fontId="7" fillId="0" borderId="1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1" fontId="7" fillId="0" borderId="16" xfId="0" applyNumberFormat="1" applyFont="1" applyFill="1" applyBorder="1" applyAlignment="1">
      <alignment horizontal="center" textRotation="90" wrapText="1"/>
    </xf>
    <xf numFmtId="2" fontId="7" fillId="0" borderId="16" xfId="0" applyNumberFormat="1" applyFont="1" applyFill="1" applyBorder="1" applyAlignment="1">
      <alignment horizontal="center" textRotation="90" wrapText="1"/>
    </xf>
    <xf numFmtId="166" fontId="7" fillId="0" borderId="16" xfId="0" applyNumberFormat="1" applyFont="1" applyFill="1" applyBorder="1" applyAlignment="1">
      <alignment horizontal="center" textRotation="90" wrapText="1"/>
    </xf>
    <xf numFmtId="0" fontId="13" fillId="3" borderId="30" xfId="0" applyFont="1" applyFill="1" applyBorder="1" applyAlignment="1">
      <alignment vertical="center"/>
    </xf>
    <xf numFmtId="3" fontId="12" fillId="3" borderId="30" xfId="0" applyNumberFormat="1" applyFont="1" applyFill="1" applyBorder="1" applyAlignment="1">
      <alignment horizontal="right" vertical="center" wrapText="1" indent="1"/>
    </xf>
    <xf numFmtId="3" fontId="12" fillId="3" borderId="35" xfId="0" applyNumberFormat="1" applyFont="1" applyFill="1" applyBorder="1" applyAlignment="1">
      <alignment horizontal="right" vertical="center" wrapText="1" indent="1"/>
    </xf>
  </cellXfs>
  <cellStyles count="5">
    <cellStyle name="Обычный" xfId="0" builtinId="0"/>
    <cellStyle name="Обычный 2" xfId="1"/>
    <cellStyle name="Обычный 4" xfId="3"/>
    <cellStyle name="Обычный_доп81 перечень Евро-3" xfId="2"/>
    <cellStyle name="Финансовый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0;&#1051;&#1068;&#1041;&#1048;&#1053;&#1040;/1.%20&#1056;&#1040;&#1041;&#1054;&#1063;&#1040;&#1071;/1.%20&#1057;&#1045;&#1056;&#1048;&#1049;&#1053;&#1040;&#1071;%20&#1058;&#1045;&#1061;&#1053;&#1048;&#1050;&#1040;/2021%20&#1043;&#1054;&#1044;/&#1055;&#1056;&#1045;&#1049;&#1057;&#1050;&#1059;&#1056;&#1040;&#1053;&#1058;&#1067;/&#1040;&#1055;&#1056;&#1045;&#1051;&#1068;/2021%2002%2025%20&#1056;&#1040;&#1057;&#1063;&#1045;&#1058;%20&#1040;&#1042;&#1058;&#1054;%20&#1089;%2001%2004%202021%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52a2_293_NOA\&#1040;&#1051;&#1068;&#1041;&#1048;&#1053;&#1040;\1.%20&#1056;&#1040;&#1041;&#1054;&#1063;&#1040;&#1071;\1.%20&#1057;&#1045;&#1056;&#1048;&#1049;&#1053;&#1040;&#1071;%20&#1058;&#1045;&#1061;&#1053;&#1048;&#1050;&#1040;\2020%20&#1043;&#1054;&#1044;\&#1044;&#1054;&#1055;&#1054;&#1051;&#1053;&#1045;&#1053;&#1048;&#1071;\&#1076;&#1086;&#1087;%2068%20&#1089;&#1072;&#1084;&#1086;&#1089;&#1074;&#1072;&#1083;&#1099;%2065115,%206520%20&#1070;&#104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 шасси самосвалов"/>
      <sheetName val="Лист ОПЦИИ"/>
      <sheetName val="Лист ОПЦИИ (2)"/>
      <sheetName val="Лист1"/>
      <sheetName val="шас тяж"/>
      <sheetName val="сам тяж"/>
      <sheetName val="шас6х6"/>
      <sheetName val="борт6х6"/>
      <sheetName val="сед.тяг"/>
      <sheetName val="4308"/>
      <sheetName val="шас6х4"/>
      <sheetName val="65111"/>
      <sheetName val="борт6х4"/>
      <sheetName val="сам"/>
      <sheetName val="ДИНАМИКА"/>
      <sheetName val="затраты на февраль 2019"/>
      <sheetName val="Осн прайс А "/>
      <sheetName val="Доп. прайс В"/>
      <sheetName val="спец.прайс "/>
      <sheetName val="опции"/>
    </sheetNames>
    <sheetDataSet>
      <sheetData sheetId="0" refreshError="1"/>
      <sheetData sheetId="1" refreshError="1"/>
      <sheetData sheetId="2" refreshError="1"/>
      <sheetData sheetId="3" refreshError="1"/>
      <sheetData sheetId="4" refreshError="1">
        <row r="6">
          <cell r="A6" t="str">
            <v>АВТОМОБИЛИ-ШАССИ</v>
          </cell>
        </row>
        <row r="7">
          <cell r="A7" t="str">
            <v>5325-1001-69(G5)</v>
          </cell>
          <cell r="B7">
            <v>3720000</v>
          </cell>
          <cell r="C7">
            <v>1.014516129032258</v>
          </cell>
          <cell r="D7">
            <v>3774000</v>
          </cell>
          <cell r="E7">
            <v>3682000</v>
          </cell>
          <cell r="AB7">
            <v>12000</v>
          </cell>
          <cell r="AD7">
            <v>60000</v>
          </cell>
          <cell r="AE7">
            <v>4000</v>
          </cell>
          <cell r="AM7">
            <v>16000</v>
          </cell>
          <cell r="AO7" t="str">
            <v>4х2</v>
          </cell>
          <cell r="AP7">
            <v>2</v>
          </cell>
          <cell r="AQ7">
            <v>12.55</v>
          </cell>
          <cell r="AR7">
            <v>250</v>
          </cell>
          <cell r="AS7">
            <v>242</v>
          </cell>
          <cell r="AT7" t="str">
            <v>ZF6</v>
          </cell>
          <cell r="AU7">
            <v>4.3</v>
          </cell>
          <cell r="AV7">
            <v>6600</v>
          </cell>
          <cell r="AW7" t="str">
            <v>─</v>
          </cell>
          <cell r="AX7" t="str">
            <v>315/70 R22,5</v>
          </cell>
          <cell r="AY7">
            <v>300</v>
          </cell>
          <cell r="AZ7" t="str">
            <v>─</v>
          </cell>
          <cell r="BA7" t="str">
            <v>дв. Сummins ISB6.7Е5 250 (Е-5), система нейтрализ. ОГ(AdBlue), КПП ZF6S1000, вед. мост Daimler HL6 на пн.подвеске, МКБ, ECAS, EBS, ESP, ASR, каб. Daimler (низкая), кондиционер, отопитель каб. Webasto AT 2000 STC, ДЗК, тахограф российского стандарта с блоком СКЗИ, УВЭОС</v>
          </cell>
          <cell r="BB7">
            <v>54000</v>
          </cell>
        </row>
        <row r="8">
          <cell r="A8" t="str">
            <v>5325-1002-69(G5)</v>
          </cell>
          <cell r="B8">
            <v>3742000</v>
          </cell>
          <cell r="C8">
            <v>1.0152324959914485</v>
          </cell>
          <cell r="D8">
            <v>3799000</v>
          </cell>
          <cell r="E8">
            <v>3682000</v>
          </cell>
          <cell r="H8">
            <v>53000</v>
          </cell>
          <cell r="M8">
            <v>22000</v>
          </cell>
          <cell r="O8">
            <v>3000</v>
          </cell>
          <cell r="AB8">
            <v>12000</v>
          </cell>
          <cell r="AE8">
            <v>4000</v>
          </cell>
          <cell r="AL8">
            <v>7000</v>
          </cell>
          <cell r="AM8">
            <v>16000</v>
          </cell>
          <cell r="AO8" t="str">
            <v>4х2</v>
          </cell>
          <cell r="AP8">
            <v>2</v>
          </cell>
          <cell r="AQ8">
            <v>12.51</v>
          </cell>
          <cell r="AR8">
            <v>250</v>
          </cell>
          <cell r="AS8">
            <v>242</v>
          </cell>
          <cell r="AT8" t="str">
            <v>ZF9</v>
          </cell>
          <cell r="AU8">
            <v>5.875</v>
          </cell>
          <cell r="AV8">
            <v>4550</v>
          </cell>
          <cell r="AW8" t="str">
            <v>─</v>
          </cell>
          <cell r="AX8" t="str">
            <v>315/80 R22,5</v>
          </cell>
          <cell r="AY8">
            <v>300</v>
          </cell>
          <cell r="AZ8" t="str">
            <v>─</v>
          </cell>
          <cell r="BA8" t="str">
            <v>дв. Сummins ISB6.7Е5 250 (Е-5), система нейтрализ. ОГ(AdBlue), КПП ZF9S1310, КОМ ZF NH/1c, вед. мост Daimler HL6 на пн.подвеске, МКБ, ECAS, EBS, ESP, ASR, каб. Daimler (низкая), кондиционер, отопитель каб. Webasto AT 2000 STC, ДЗК, тахограф российского стандарта с блоком СКЗИ, УВЭОС</v>
          </cell>
          <cell r="BB8">
            <v>57000</v>
          </cell>
        </row>
        <row r="9">
          <cell r="A9" t="str">
            <v>5325-1073-69(G5)</v>
          </cell>
          <cell r="B9">
            <v>3877000</v>
          </cell>
          <cell r="C9">
            <v>1.0196027856590146</v>
          </cell>
          <cell r="D9">
            <v>3953000</v>
          </cell>
          <cell r="E9">
            <v>3682000</v>
          </cell>
          <cell r="H9">
            <v>128000</v>
          </cell>
          <cell r="T9">
            <v>20000</v>
          </cell>
          <cell r="AB9">
            <v>4000</v>
          </cell>
          <cell r="AD9">
            <v>98500</v>
          </cell>
          <cell r="AE9">
            <v>4000</v>
          </cell>
          <cell r="AM9">
            <v>16000</v>
          </cell>
          <cell r="AO9" t="str">
            <v>4х2</v>
          </cell>
          <cell r="AP9">
            <v>2</v>
          </cell>
          <cell r="AQ9">
            <v>11.52</v>
          </cell>
          <cell r="AR9">
            <v>250</v>
          </cell>
          <cell r="AS9">
            <v>242</v>
          </cell>
          <cell r="AT9" t="str">
            <v>ZF
9АS</v>
          </cell>
          <cell r="AU9">
            <v>4.3</v>
          </cell>
          <cell r="AV9">
            <v>6500</v>
          </cell>
          <cell r="AW9">
            <v>1</v>
          </cell>
          <cell r="AX9" t="str">
            <v>315/70 R22,5</v>
          </cell>
          <cell r="AY9">
            <v>210</v>
          </cell>
          <cell r="AZ9" t="str">
            <v>─</v>
          </cell>
          <cell r="BA9" t="str">
            <v>дв. Сummins ISB6.7Е5 250 (Е-5), система нейтрализ. ОГ(AdBlue), КПП 9AS1310TO, вед. мост Hande, МКБ, ECAS, EBS, ESP, ASR, каб. Daimler (низкая), кондиционер, отопитель каб. Webasto AT 2000 STC,  ДЗК, тахограф российского стандарта с блоком СКЗИ, УВЭОС</v>
          </cell>
          <cell r="BB9">
            <v>76000</v>
          </cell>
        </row>
        <row r="10">
          <cell r="A10" t="str">
            <v>53605-773010-48(A5)</v>
          </cell>
          <cell r="B10">
            <v>2655000</v>
          </cell>
          <cell r="C10">
            <v>1.0192090395480227</v>
          </cell>
          <cell r="D10">
            <v>2706000</v>
          </cell>
          <cell r="E10">
            <v>2636000</v>
          </cell>
          <cell r="S10">
            <v>7000</v>
          </cell>
          <cell r="Y10">
            <v>26700</v>
          </cell>
          <cell r="AB10">
            <v>4000</v>
          </cell>
          <cell r="AE10">
            <v>4000</v>
          </cell>
          <cell r="AI10">
            <v>5000</v>
          </cell>
          <cell r="AL10">
            <v>7000</v>
          </cell>
          <cell r="AM10">
            <v>16000</v>
          </cell>
          <cell r="AO10" t="str">
            <v>4х2</v>
          </cell>
          <cell r="AP10">
            <v>2</v>
          </cell>
          <cell r="AQ10">
            <v>13.895</v>
          </cell>
          <cell r="AR10">
            <v>300</v>
          </cell>
          <cell r="AS10">
            <v>292</v>
          </cell>
          <cell r="AT10">
            <v>154</v>
          </cell>
          <cell r="AU10">
            <v>6.33</v>
          </cell>
          <cell r="AV10">
            <v>3990</v>
          </cell>
          <cell r="AW10" t="str">
            <v>–</v>
          </cell>
          <cell r="AX10" t="str">
            <v>315/80R22,5</v>
          </cell>
          <cell r="AY10">
            <v>210</v>
          </cell>
          <cell r="AZ10" t="str">
            <v>–</v>
          </cell>
          <cell r="BA10" t="str">
            <v>МКБ, дв. Cummins ISB6.7E5 300 (Е-5), ТНВД BOSCH, система нейтрализ. ОГ(AdBlue), Common Rail, аэродинам.козырек, ДЗК, боковая защита, тахограф российского стандарта с блоком СКЗИ, УВЭОС</v>
          </cell>
          <cell r="BB10">
            <v>51000</v>
          </cell>
        </row>
        <row r="11">
          <cell r="A11" t="str">
            <v>53605-3950-48(A5)</v>
          </cell>
          <cell r="B11">
            <v>2737000</v>
          </cell>
          <cell r="C11">
            <v>1.0233832663500182</v>
          </cell>
          <cell r="D11">
            <v>2801000</v>
          </cell>
          <cell r="E11">
            <v>2636000</v>
          </cell>
          <cell r="G11">
            <v>80000</v>
          </cell>
          <cell r="M11">
            <v>22000</v>
          </cell>
          <cell r="N11">
            <v>27000</v>
          </cell>
          <cell r="O11">
            <v>3000</v>
          </cell>
          <cell r="AB11">
            <v>4000</v>
          </cell>
          <cell r="AD11">
            <v>12500</v>
          </cell>
          <cell r="AM11">
            <v>16000</v>
          </cell>
          <cell r="AO11" t="str">
            <v>4х2</v>
          </cell>
          <cell r="AP11">
            <v>2</v>
          </cell>
          <cell r="AQ11">
            <v>13.8</v>
          </cell>
          <cell r="AR11">
            <v>300</v>
          </cell>
          <cell r="AS11">
            <v>292</v>
          </cell>
          <cell r="AT11" t="str">
            <v>ZF9</v>
          </cell>
          <cell r="AU11">
            <v>6.33</v>
          </cell>
          <cell r="AV11">
            <v>4670</v>
          </cell>
          <cell r="AW11" t="str">
            <v>–</v>
          </cell>
          <cell r="AX11" t="str">
            <v>315/80R22,5</v>
          </cell>
          <cell r="AY11">
            <v>210</v>
          </cell>
          <cell r="AZ11" t="str">
            <v>–</v>
          </cell>
          <cell r="BA11" t="str">
            <v>МКБ, дв. Cummins ISB6.7E5 300 (Е-5), ТНВД BOSCH, система нейтрализ. ОГ(AdBlue), Common Rail, КОМ ZF с насосом, УВЭОС</v>
          </cell>
          <cell r="BB11">
            <v>64000</v>
          </cell>
        </row>
        <row r="12">
          <cell r="A12" t="str">
            <v>53605-773950-48(A5)</v>
          </cell>
          <cell r="B12">
            <v>2622000</v>
          </cell>
          <cell r="C12">
            <v>1.0190694126620901</v>
          </cell>
          <cell r="D12">
            <v>2672000</v>
          </cell>
          <cell r="E12">
            <v>2636000</v>
          </cell>
          <cell r="O12">
            <v>3000</v>
          </cell>
          <cell r="AB12">
            <v>4000</v>
          </cell>
          <cell r="AD12">
            <v>12500</v>
          </cell>
          <cell r="AM12">
            <v>16000</v>
          </cell>
          <cell r="AO12" t="str">
            <v>4х2</v>
          </cell>
          <cell r="AP12">
            <v>2</v>
          </cell>
          <cell r="AQ12">
            <v>13.8</v>
          </cell>
          <cell r="AR12">
            <v>300</v>
          </cell>
          <cell r="AS12">
            <v>292</v>
          </cell>
          <cell r="AT12">
            <v>154</v>
          </cell>
          <cell r="AU12">
            <v>6.33</v>
          </cell>
          <cell r="AV12">
            <v>4670</v>
          </cell>
          <cell r="AW12" t="str">
            <v>–</v>
          </cell>
          <cell r="AX12" t="str">
            <v>315/80R22,5</v>
          </cell>
          <cell r="AY12">
            <v>210</v>
          </cell>
          <cell r="AZ12" t="str">
            <v>–</v>
          </cell>
          <cell r="BA12" t="str">
            <v>МКБ, дв. Cummins ISB6.7E5 300 (Е-5), ТНВД BOSCH, система нейтрализ. ОГ(AdBlue), Common Rail, УВЭОС</v>
          </cell>
          <cell r="BB12">
            <v>50000</v>
          </cell>
        </row>
        <row r="13">
          <cell r="A13" t="str">
            <v>53605-3951-48(A5)</v>
          </cell>
          <cell r="B13">
            <v>2721000</v>
          </cell>
          <cell r="C13">
            <v>1.0194781330393239</v>
          </cell>
          <cell r="D13">
            <v>2774000</v>
          </cell>
          <cell r="E13">
            <v>2636000</v>
          </cell>
          <cell r="G13">
            <v>80000</v>
          </cell>
          <cell r="M13">
            <v>22000</v>
          </cell>
          <cell r="O13">
            <v>3000</v>
          </cell>
          <cell r="AB13">
            <v>4000</v>
          </cell>
          <cell r="AD13">
            <v>12500</v>
          </cell>
          <cell r="AM13">
            <v>16000</v>
          </cell>
          <cell r="AO13" t="str">
            <v>4х2</v>
          </cell>
          <cell r="AP13">
            <v>2</v>
          </cell>
          <cell r="AQ13">
            <v>13.8</v>
          </cell>
          <cell r="AR13">
            <v>300</v>
          </cell>
          <cell r="AS13">
            <v>292</v>
          </cell>
          <cell r="AT13" t="str">
            <v>ZF9</v>
          </cell>
          <cell r="AU13">
            <v>6.33</v>
          </cell>
          <cell r="AV13">
            <v>4670</v>
          </cell>
          <cell r="AW13" t="str">
            <v>–</v>
          </cell>
          <cell r="AX13" t="str">
            <v>315/80R22,5</v>
          </cell>
          <cell r="AY13">
            <v>210</v>
          </cell>
          <cell r="AZ13" t="str">
            <v>–</v>
          </cell>
          <cell r="BA13" t="str">
            <v>МКБ, дв. Cummins ISB6.7E5 300 (Е-5), ТНВД BOSCH, система нейтрализ. ОГ(AdBlue), Common Rail, КОМ ZF с фланцем, УВЭОС</v>
          </cell>
          <cell r="BB13">
            <v>53000</v>
          </cell>
        </row>
        <row r="14">
          <cell r="A14" t="str">
            <v>53605-3952-48(A5)</v>
          </cell>
          <cell r="B14">
            <v>2747000</v>
          </cell>
          <cell r="C14">
            <v>1.0232981434291955</v>
          </cell>
          <cell r="D14">
            <v>2811000</v>
          </cell>
          <cell r="E14">
            <v>2636000</v>
          </cell>
          <cell r="G14">
            <v>80000</v>
          </cell>
          <cell r="M14">
            <v>22000</v>
          </cell>
          <cell r="N14">
            <v>27000</v>
          </cell>
          <cell r="O14">
            <v>3000</v>
          </cell>
          <cell r="Q14">
            <v>10000</v>
          </cell>
          <cell r="AB14">
            <v>4000</v>
          </cell>
          <cell r="AD14">
            <v>12500</v>
          </cell>
          <cell r="AM14">
            <v>16000</v>
          </cell>
          <cell r="AO14" t="str">
            <v>4х2</v>
          </cell>
          <cell r="AP14">
            <v>2</v>
          </cell>
          <cell r="AQ14">
            <v>13.8</v>
          </cell>
          <cell r="AR14">
            <v>300</v>
          </cell>
          <cell r="AS14">
            <v>292</v>
          </cell>
          <cell r="AT14" t="str">
            <v>ZF9</v>
          </cell>
          <cell r="AU14">
            <v>6.33</v>
          </cell>
          <cell r="AV14">
            <v>4670</v>
          </cell>
          <cell r="AW14" t="str">
            <v>–</v>
          </cell>
          <cell r="AX14" t="str">
            <v>315/80R22,5</v>
          </cell>
          <cell r="AY14">
            <v>210</v>
          </cell>
          <cell r="AZ14" t="str">
            <v>–</v>
          </cell>
          <cell r="BA14" t="str">
            <v>МКБ, дв. Cummins ISB6.7E5 300 (Е-5), ТНВД BOSCH, система нейтрализ. ОГ(AdBlue), Common Rail, КОМ ZF с насосом, выхлоп вверх, УВЭОС</v>
          </cell>
          <cell r="BB14">
            <v>64000</v>
          </cell>
        </row>
        <row r="15">
          <cell r="A15" t="str">
            <v>53605-3953-48(A5)</v>
          </cell>
          <cell r="B15">
            <v>2731000</v>
          </cell>
          <cell r="C15">
            <v>1.0194068106920542</v>
          </cell>
          <cell r="D15">
            <v>2784000</v>
          </cell>
          <cell r="E15">
            <v>2636000</v>
          </cell>
          <cell r="G15">
            <v>80000</v>
          </cell>
          <cell r="M15">
            <v>22000</v>
          </cell>
          <cell r="O15">
            <v>3000</v>
          </cell>
          <cell r="Q15">
            <v>10000</v>
          </cell>
          <cell r="AB15">
            <v>4000</v>
          </cell>
          <cell r="AD15">
            <v>12500</v>
          </cell>
          <cell r="AM15">
            <v>16000</v>
          </cell>
          <cell r="AO15" t="str">
            <v>4х2</v>
          </cell>
          <cell r="AP15">
            <v>2</v>
          </cell>
          <cell r="AQ15">
            <v>14.025</v>
          </cell>
          <cell r="AR15">
            <v>300</v>
          </cell>
          <cell r="AS15">
            <v>292</v>
          </cell>
          <cell r="AT15" t="str">
            <v>ZF9</v>
          </cell>
          <cell r="AU15">
            <v>6.33</v>
          </cell>
          <cell r="AV15">
            <v>4670</v>
          </cell>
          <cell r="AW15" t="str">
            <v>–</v>
          </cell>
          <cell r="AX15" t="str">
            <v>315/80R22,5</v>
          </cell>
          <cell r="AY15">
            <v>210</v>
          </cell>
          <cell r="AZ15" t="str">
            <v>–</v>
          </cell>
          <cell r="BA15" t="str">
            <v>МКБ, дв. Cummins ISB6.7E5 300 (Е-5), ТНВД BOSCH, система нейтрализ. ОГ(AdBlue), Common Rail, КОМ ZF с фланцем, выхлоп вверх, УВЭОС</v>
          </cell>
          <cell r="BB15">
            <v>53000</v>
          </cell>
        </row>
        <row r="16">
          <cell r="A16" t="str">
            <v>53605-3954-48(A5)</v>
          </cell>
          <cell r="B16">
            <v>2816000</v>
          </cell>
          <cell r="C16">
            <v>1.0213068181818181</v>
          </cell>
          <cell r="D16">
            <v>2876000</v>
          </cell>
          <cell r="E16">
            <v>2636000</v>
          </cell>
          <cell r="G16">
            <v>80000</v>
          </cell>
          <cell r="K16">
            <v>105000</v>
          </cell>
          <cell r="Q16">
            <v>10000</v>
          </cell>
          <cell r="S16">
            <v>7000</v>
          </cell>
          <cell r="AB16">
            <v>4000</v>
          </cell>
          <cell r="AD16">
            <v>12500</v>
          </cell>
          <cell r="AI16">
            <v>5000</v>
          </cell>
          <cell r="AM16">
            <v>16000</v>
          </cell>
          <cell r="AO16" t="str">
            <v>4х2</v>
          </cell>
          <cell r="AP16">
            <v>2</v>
          </cell>
          <cell r="AQ16">
            <v>14.025</v>
          </cell>
          <cell r="AR16">
            <v>300</v>
          </cell>
          <cell r="AS16">
            <v>292</v>
          </cell>
          <cell r="AT16" t="str">
            <v>ZF9</v>
          </cell>
          <cell r="AU16">
            <v>6.33</v>
          </cell>
          <cell r="AV16">
            <v>4670</v>
          </cell>
          <cell r="AW16" t="str">
            <v>–</v>
          </cell>
          <cell r="AX16" t="str">
            <v>315/80R22,5</v>
          </cell>
          <cell r="AY16">
            <v>210</v>
          </cell>
          <cell r="AZ16" t="str">
            <v>–</v>
          </cell>
          <cell r="BA16" t="str">
            <v>МКБ, дв. Cummins ISB6.7E5 300 (Е-5), ТНВД BOSCH, система нейтрализ. ОГ(AdBlue), Common Rail, КОМ FH 9767, аэродинам.козырек, выхлоп вверх, УВЭОС</v>
          </cell>
          <cell r="BB16">
            <v>60000</v>
          </cell>
        </row>
        <row r="17">
          <cell r="A17" t="str">
            <v>6520-3010-53</v>
          </cell>
          <cell r="B17">
            <v>4030000</v>
          </cell>
          <cell r="C17">
            <v>1.019106699751861</v>
          </cell>
          <cell r="D17">
            <v>4107000</v>
          </cell>
          <cell r="E17">
            <v>3997000</v>
          </cell>
          <cell r="M17">
            <v>22000</v>
          </cell>
          <cell r="N17">
            <v>27000</v>
          </cell>
          <cell r="S17">
            <v>7000</v>
          </cell>
          <cell r="Y17">
            <v>26700</v>
          </cell>
          <cell r="AE17">
            <v>4000</v>
          </cell>
          <cell r="AL17">
            <v>7000</v>
          </cell>
          <cell r="AM17">
            <v>16000</v>
          </cell>
          <cell r="AO17" t="str">
            <v>6х4</v>
          </cell>
          <cell r="AP17">
            <v>2</v>
          </cell>
          <cell r="AQ17">
            <v>23.675000000000001</v>
          </cell>
          <cell r="AR17">
            <v>400</v>
          </cell>
          <cell r="AS17">
            <v>400</v>
          </cell>
          <cell r="AT17" t="str">
            <v>ZF16</v>
          </cell>
          <cell r="AU17">
            <v>5.1100000000000003</v>
          </cell>
          <cell r="AV17">
            <v>4780</v>
          </cell>
          <cell r="AW17" t="str">
            <v>─</v>
          </cell>
          <cell r="AX17" t="str">
            <v>315/80R22,5</v>
          </cell>
          <cell r="AY17">
            <v>350</v>
          </cell>
          <cell r="AZ17" t="str">
            <v>─</v>
          </cell>
          <cell r="BA17" t="str">
            <v>МКБ, МОБ, дв. КАМАЗ-740.735-400 (E-5), топл. ап. BOSCH, система нейтрализ. ОГ(AdBlue),  ДЗК, КОМ c насосом, пневмоподв. каб., аэродинамич.козырек, боковая защита, тахограф российского стандарта с блоком СКЗИ, УВЭОС</v>
          </cell>
          <cell r="BB17">
            <v>77000</v>
          </cell>
        </row>
        <row r="18">
          <cell r="A18" t="str">
            <v>6520-4910-49(B5)</v>
          </cell>
          <cell r="B18">
            <v>4416000</v>
          </cell>
          <cell r="C18">
            <v>1.0208333333333333</v>
          </cell>
          <cell r="D18">
            <v>4508000</v>
          </cell>
          <cell r="E18">
            <v>3997000</v>
          </cell>
          <cell r="F18">
            <v>220000</v>
          </cell>
          <cell r="K18">
            <v>105000</v>
          </cell>
          <cell r="S18">
            <v>7000</v>
          </cell>
          <cell r="U18">
            <v>85000</v>
          </cell>
          <cell r="V18">
            <v>40000</v>
          </cell>
          <cell r="Y18">
            <v>26700</v>
          </cell>
          <cell r="AE18">
            <v>4000</v>
          </cell>
          <cell r="AL18">
            <v>7000</v>
          </cell>
          <cell r="AM18">
            <v>16000</v>
          </cell>
          <cell r="AO18" t="str">
            <v>6х4</v>
          </cell>
          <cell r="AP18">
            <v>2</v>
          </cell>
          <cell r="AQ18">
            <v>23.675000000000001</v>
          </cell>
          <cell r="AR18">
            <v>400</v>
          </cell>
          <cell r="AS18">
            <v>390</v>
          </cell>
          <cell r="AT18" t="str">
            <v>ZF16</v>
          </cell>
          <cell r="AU18">
            <v>5.1100000000000003</v>
          </cell>
          <cell r="AV18">
            <v>4780</v>
          </cell>
          <cell r="AW18" t="str">
            <v>─</v>
          </cell>
          <cell r="AX18" t="str">
            <v>315/80R22,5</v>
          </cell>
          <cell r="AY18">
            <v>350</v>
          </cell>
          <cell r="AZ18" t="str">
            <v>─</v>
          </cell>
          <cell r="BA18" t="str">
            <v xml:space="preserve">МКБ, МОБ, дв. Cummins ISL 400 50 (Е-5), топл. ап. BOSCH, Common Rail, система нейтрализ. ОГ (AdBlue),  ДЗК, КОМ  FH 9731, пневмоподв. каб., рестайлинг-2, кондиционер, тахограф российского стандарта с блоком СКЗИ, УВЭОС </v>
          </cell>
          <cell r="BB18">
            <v>92000</v>
          </cell>
        </row>
        <row r="19">
          <cell r="A19" t="str">
            <v>6520-3910-49(B5)</v>
          </cell>
          <cell r="B19">
            <v>4265000</v>
          </cell>
          <cell r="C19">
            <v>1.0213364595545136</v>
          </cell>
          <cell r="D19">
            <v>4356000</v>
          </cell>
          <cell r="E19">
            <v>3997000</v>
          </cell>
          <cell r="F19">
            <v>220000</v>
          </cell>
          <cell r="K19">
            <v>105000</v>
          </cell>
          <cell r="S19">
            <v>7000</v>
          </cell>
          <cell r="AE19">
            <v>4000</v>
          </cell>
          <cell r="AL19">
            <v>7000</v>
          </cell>
          <cell r="AM19">
            <v>16000</v>
          </cell>
          <cell r="AO19" t="str">
            <v>6х4</v>
          </cell>
          <cell r="AP19">
            <v>2</v>
          </cell>
          <cell r="AQ19">
            <v>23.675000000000001</v>
          </cell>
          <cell r="AR19">
            <v>400</v>
          </cell>
          <cell r="AS19">
            <v>390</v>
          </cell>
          <cell r="AT19" t="str">
            <v>ZF16</v>
          </cell>
          <cell r="AU19">
            <v>5.1100000000000003</v>
          </cell>
          <cell r="AV19">
            <v>4780</v>
          </cell>
          <cell r="AW19" t="str">
            <v>─</v>
          </cell>
          <cell r="AX19" t="str">
            <v>315/80R22,5</v>
          </cell>
          <cell r="AY19">
            <v>350</v>
          </cell>
          <cell r="AZ19" t="str">
            <v>─</v>
          </cell>
          <cell r="BA19" t="str">
            <v xml:space="preserve">МКБ, МОБ, дв. Cummins ISL 400 50 (Е-5), топл. ап. BOSCH, Common Rail, система нейтрализ. ОГ (AdBlue),  ДЗК, КОМ FH 9731, пневмоподв. каб., УВЭОС </v>
          </cell>
          <cell r="BB19">
            <v>91000</v>
          </cell>
        </row>
        <row r="20">
          <cell r="A20" t="str">
            <v>6520-3020-49(B5)</v>
          </cell>
          <cell r="B20">
            <v>4262000</v>
          </cell>
          <cell r="C20">
            <v>1.0227592679493196</v>
          </cell>
          <cell r="D20">
            <v>4359000</v>
          </cell>
          <cell r="E20">
            <v>3997000</v>
          </cell>
          <cell r="F20">
            <v>220000</v>
          </cell>
          <cell r="M20">
            <v>22000</v>
          </cell>
          <cell r="N20">
            <v>27000</v>
          </cell>
          <cell r="S20">
            <v>7000</v>
          </cell>
          <cell r="Y20">
            <v>26700</v>
          </cell>
          <cell r="AE20">
            <v>4000</v>
          </cell>
          <cell r="AG20">
            <v>20000</v>
          </cell>
          <cell r="AH20">
            <v>12000</v>
          </cell>
          <cell r="AL20">
            <v>7000</v>
          </cell>
          <cell r="AM20">
            <v>16000</v>
          </cell>
          <cell r="AO20" t="str">
            <v>6х4</v>
          </cell>
          <cell r="AP20">
            <v>2</v>
          </cell>
          <cell r="AQ20">
            <v>23.675000000000001</v>
          </cell>
          <cell r="AR20">
            <v>400</v>
          </cell>
          <cell r="AS20">
            <v>390</v>
          </cell>
          <cell r="AT20" t="str">
            <v>ZF16</v>
          </cell>
          <cell r="AU20">
            <v>5.1100000000000003</v>
          </cell>
          <cell r="AV20">
            <v>4780</v>
          </cell>
          <cell r="AW20" t="str">
            <v>─</v>
          </cell>
          <cell r="AX20" t="str">
            <v>315/80R22,5</v>
          </cell>
          <cell r="AY20">
            <v>350</v>
          </cell>
          <cell r="AZ20" t="str">
            <v>шк-пет.</v>
          </cell>
          <cell r="BA20" t="str">
            <v xml:space="preserve">МКБ, МОБ, дв. Cummins ISL 400 50 (Е-5), топл. ап. BOSCH, Common Rail, система нейтрализ. ОГ (AdBlue),  ДЗК, КОМ c насосом, аэродинамич.козырек, боковая зашита, пневмоподв. каб., тахограф российского стандарта с блоком СКЗИ, УВЭОС </v>
          </cell>
          <cell r="BB20">
            <v>97000</v>
          </cell>
        </row>
        <row r="21">
          <cell r="A21" t="str">
            <v>6520-3021-49(B5)</v>
          </cell>
          <cell r="B21">
            <v>4258000</v>
          </cell>
          <cell r="C21">
            <v>1.0227806481916393</v>
          </cell>
          <cell r="D21">
            <v>4355000</v>
          </cell>
          <cell r="E21">
            <v>3997000</v>
          </cell>
          <cell r="F21">
            <v>220000</v>
          </cell>
          <cell r="M21">
            <v>22000</v>
          </cell>
          <cell r="N21">
            <v>27000</v>
          </cell>
          <cell r="S21">
            <v>7000</v>
          </cell>
          <cell r="Y21">
            <v>26700</v>
          </cell>
          <cell r="AG21">
            <v>20000</v>
          </cell>
          <cell r="AH21">
            <v>12000</v>
          </cell>
          <cell r="AL21">
            <v>7000</v>
          </cell>
          <cell r="AM21">
            <v>16000</v>
          </cell>
          <cell r="AO21" t="str">
            <v>6х4</v>
          </cell>
          <cell r="AP21">
            <v>2</v>
          </cell>
          <cell r="AQ21">
            <v>23.824999999999999</v>
          </cell>
          <cell r="AR21">
            <v>400</v>
          </cell>
          <cell r="AS21">
            <v>390</v>
          </cell>
          <cell r="AT21" t="str">
            <v>ZF16</v>
          </cell>
          <cell r="AU21">
            <v>5.1100000000000003</v>
          </cell>
          <cell r="AV21">
            <v>4780</v>
          </cell>
          <cell r="AW21" t="str">
            <v>─</v>
          </cell>
          <cell r="AX21" t="str">
            <v>315/80R22,5</v>
          </cell>
          <cell r="AY21">
            <v>350</v>
          </cell>
          <cell r="AZ21" t="str">
            <v>шк-пет.</v>
          </cell>
          <cell r="BA21" t="str">
            <v xml:space="preserve">МКБ, МОБ, дв. Cummins ISL 400 50 (Е-5), топл. ап. BOSCH, Common Rail, система нейтрализ. ОГ (AdBlue),  КОМ c насосом, пневмоподв. каб., аэродинамич.козырек, боковая защита, тахограф российского стандарта с блоком СКЗИ, УВЭОС </v>
          </cell>
          <cell r="BB21">
            <v>97000</v>
          </cell>
        </row>
        <row r="22">
          <cell r="A22" t="str">
            <v>6520-3023-49(B5)</v>
          </cell>
          <cell r="B22">
            <v>4235000</v>
          </cell>
          <cell r="C22">
            <v>1.0229043683589139</v>
          </cell>
          <cell r="D22">
            <v>4332000</v>
          </cell>
          <cell r="E22">
            <v>3997000</v>
          </cell>
          <cell r="F22">
            <v>220000</v>
          </cell>
          <cell r="M22">
            <v>22000</v>
          </cell>
          <cell r="N22">
            <v>27000</v>
          </cell>
          <cell r="S22">
            <v>7000</v>
          </cell>
          <cell r="AE22">
            <v>4000</v>
          </cell>
          <cell r="AG22">
            <v>20000</v>
          </cell>
          <cell r="AH22">
            <v>12000</v>
          </cell>
          <cell r="AL22">
            <v>7000</v>
          </cell>
          <cell r="AM22">
            <v>16000</v>
          </cell>
          <cell r="AO22" t="str">
            <v>6х4</v>
          </cell>
          <cell r="AP22">
            <v>2</v>
          </cell>
          <cell r="AQ22">
            <v>23.675000000000001</v>
          </cell>
          <cell r="AR22">
            <v>400</v>
          </cell>
          <cell r="AS22">
            <v>390</v>
          </cell>
          <cell r="AT22" t="str">
            <v>ZF16</v>
          </cell>
          <cell r="AU22">
            <v>5.1100000000000003</v>
          </cell>
          <cell r="AV22">
            <v>4780</v>
          </cell>
          <cell r="AW22" t="str">
            <v>─</v>
          </cell>
          <cell r="AX22" t="str">
            <v>315/80R22,5</v>
          </cell>
          <cell r="AY22">
            <v>350</v>
          </cell>
          <cell r="AZ22" t="str">
            <v>шк-пет.</v>
          </cell>
          <cell r="BA22" t="str">
            <v xml:space="preserve">МКБ, МОБ, дв. Cummins ISL 400 50 (Е-5), топл. ап. BOSCH, Common Rail, система нейтрализ. ОГ (AdBlue),  ДЗК, КОМ c насосом, пневмоподв. каб., аэродинамич.козырек, боковая защита, УВЭОС </v>
          </cell>
          <cell r="BB22">
            <v>97000</v>
          </cell>
        </row>
        <row r="23">
          <cell r="A23" t="str">
            <v>6520-3035-48(A5)</v>
          </cell>
          <cell r="B23">
            <v>3886000</v>
          </cell>
          <cell r="C23">
            <v>1.0198147195059186</v>
          </cell>
          <cell r="D23">
            <v>3963000</v>
          </cell>
          <cell r="E23">
            <v>3997000</v>
          </cell>
          <cell r="J23">
            <v>-68000</v>
          </cell>
          <cell r="S23">
            <v>7000</v>
          </cell>
          <cell r="AE23">
            <v>4000</v>
          </cell>
          <cell r="AL23">
            <v>7000</v>
          </cell>
          <cell r="AM23">
            <v>16000</v>
          </cell>
          <cell r="AO23" t="str">
            <v>6х4</v>
          </cell>
          <cell r="AP23">
            <v>2</v>
          </cell>
          <cell r="AQ23">
            <v>23.2</v>
          </cell>
          <cell r="AR23">
            <v>300</v>
          </cell>
          <cell r="AS23">
            <v>292</v>
          </cell>
          <cell r="AT23" t="str">
            <v>ZF9</v>
          </cell>
          <cell r="AU23">
            <v>6.33</v>
          </cell>
          <cell r="AV23">
            <v>5580</v>
          </cell>
          <cell r="AW23" t="str">
            <v>─</v>
          </cell>
          <cell r="AX23" t="str">
            <v>315/80R22,5</v>
          </cell>
          <cell r="AY23">
            <v>350</v>
          </cell>
          <cell r="AZ23" t="str">
            <v>─</v>
          </cell>
          <cell r="BA23" t="str">
            <v>МКБ, МОБ, дв. Cummins ISB6.7E5 300 (Е-5), ТНВД BOSCH, система нейтрализ. ОГ (AdBlue), ДЗК, аэродинамич.козырек, боковая защита, пневмоподв.каб., УВЭОС</v>
          </cell>
          <cell r="BB23">
            <v>77000</v>
          </cell>
        </row>
        <row r="24">
          <cell r="A24" t="str">
            <v>6520-3072-53</v>
          </cell>
          <cell r="B24">
            <v>4122000</v>
          </cell>
          <cell r="C24">
            <v>1.0186802523047065</v>
          </cell>
          <cell r="D24">
            <v>4199000</v>
          </cell>
          <cell r="E24">
            <v>3997000</v>
          </cell>
          <cell r="M24">
            <v>22000</v>
          </cell>
          <cell r="N24">
            <v>27000</v>
          </cell>
          <cell r="O24">
            <v>3000</v>
          </cell>
          <cell r="S24">
            <v>7000</v>
          </cell>
          <cell r="Y24">
            <v>26700</v>
          </cell>
          <cell r="AD24">
            <v>50000</v>
          </cell>
          <cell r="AE24">
            <v>4000</v>
          </cell>
          <cell r="AG24">
            <v>20000</v>
          </cell>
          <cell r="AH24">
            <v>12000</v>
          </cell>
          <cell r="AK24">
            <v>7000</v>
          </cell>
          <cell r="AL24">
            <v>7000</v>
          </cell>
          <cell r="AM24">
            <v>16000</v>
          </cell>
          <cell r="AO24" t="str">
            <v>6х4</v>
          </cell>
          <cell r="AP24">
            <v>2</v>
          </cell>
          <cell r="AQ24">
            <v>23.175000000000001</v>
          </cell>
          <cell r="AR24">
            <v>400</v>
          </cell>
          <cell r="AS24">
            <v>400</v>
          </cell>
          <cell r="AT24" t="str">
            <v>ZF16</v>
          </cell>
          <cell r="AU24">
            <v>5.1100000000000003</v>
          </cell>
          <cell r="AV24">
            <v>7680</v>
          </cell>
          <cell r="AW24" t="str">
            <v>─</v>
          </cell>
          <cell r="AX24" t="str">
            <v>315/80R22,5</v>
          </cell>
          <cell r="AY24">
            <v>350</v>
          </cell>
          <cell r="AZ24" t="str">
            <v>шк-пет.</v>
          </cell>
          <cell r="BA24" t="str">
            <v xml:space="preserve">МКБ, МОБ, дв. КАМАЗ-740.735-400 (E-5), топл. ап. BOSCH, система нейтрализ. ОГ(AdBlue), КОМ c насосом, ДЗК, аэродинамич.козырек, боковая защита, пневмоподв. каб., тахограф российского стандарта с блоком СКЗИ, УВЭОС </v>
          </cell>
          <cell r="BB24">
            <v>77000</v>
          </cell>
        </row>
        <row r="25">
          <cell r="A25" t="str">
            <v>65201-3010-49(B5)</v>
          </cell>
          <cell r="B25">
            <v>4581000</v>
          </cell>
          <cell r="C25">
            <v>1.0229207596594629</v>
          </cell>
          <cell r="D25">
            <v>4686000</v>
          </cell>
          <cell r="E25">
            <v>4353000</v>
          </cell>
          <cell r="F25">
            <v>220000</v>
          </cell>
          <cell r="M25">
            <v>22000</v>
          </cell>
          <cell r="N25">
            <v>27000</v>
          </cell>
          <cell r="O25">
            <v>3000</v>
          </cell>
          <cell r="S25">
            <v>7000</v>
          </cell>
          <cell r="Y25">
            <v>26700</v>
          </cell>
          <cell r="AB25">
            <v>4000</v>
          </cell>
          <cell r="AE25" t="str">
            <v>+</v>
          </cell>
          <cell r="AI25" t="str">
            <v>+</v>
          </cell>
          <cell r="AL25">
            <v>7000</v>
          </cell>
          <cell r="AM25">
            <v>16000</v>
          </cell>
          <cell r="AO25" t="str">
            <v>8х4</v>
          </cell>
          <cell r="AP25">
            <v>2</v>
          </cell>
          <cell r="AQ25">
            <v>30.07</v>
          </cell>
          <cell r="AR25">
            <v>400</v>
          </cell>
          <cell r="AS25">
            <v>390</v>
          </cell>
          <cell r="AT25" t="str">
            <v>ZF16</v>
          </cell>
          <cell r="AU25">
            <v>5.1100000000000003</v>
          </cell>
          <cell r="AV25">
            <v>6000</v>
          </cell>
          <cell r="AW25" t="str">
            <v>─</v>
          </cell>
          <cell r="AX25" t="str">
            <v>315/80R22,5</v>
          </cell>
          <cell r="AY25">
            <v>210</v>
          </cell>
          <cell r="AZ25" t="str">
            <v>─</v>
          </cell>
          <cell r="BA25" t="str">
            <v>МКБ, МОБ, дв. Cummins ISL 400 50 (Е-5), система нейтрализ. ОГ(AdBlue), Common Rail, ТНВД BOSCH, ДЗК,  аэродинам.козырек, боковая защита, КОМ c насосом, пневмоподв. каб., тахограф российского стандарта с блоком СКЗИ, УВЭОС</v>
          </cell>
          <cell r="BB25">
            <v>105000</v>
          </cell>
        </row>
        <row r="26">
          <cell r="A26" t="str">
            <v>65201-3010-53</v>
          </cell>
          <cell r="B26">
            <v>4378000</v>
          </cell>
          <cell r="C26">
            <v>1.0194152581087255</v>
          </cell>
          <cell r="D26">
            <v>4463000</v>
          </cell>
          <cell r="E26">
            <v>4353000</v>
          </cell>
          <cell r="M26">
            <v>22000</v>
          </cell>
          <cell r="N26">
            <v>27000</v>
          </cell>
          <cell r="S26">
            <v>7000</v>
          </cell>
          <cell r="Y26">
            <v>26700</v>
          </cell>
          <cell r="AB26">
            <v>4000</v>
          </cell>
          <cell r="AE26" t="str">
            <v>+</v>
          </cell>
          <cell r="AI26" t="str">
            <v>+</v>
          </cell>
          <cell r="AL26">
            <v>7000</v>
          </cell>
          <cell r="AM26">
            <v>16000</v>
          </cell>
          <cell r="AO26" t="str">
            <v>8х4</v>
          </cell>
          <cell r="AP26">
            <v>2</v>
          </cell>
          <cell r="AQ26">
            <v>30.074999999999999</v>
          </cell>
          <cell r="AR26">
            <v>400</v>
          </cell>
          <cell r="AS26">
            <v>400</v>
          </cell>
          <cell r="AT26" t="str">
            <v>ZF16</v>
          </cell>
          <cell r="AU26">
            <v>5.1100000000000003</v>
          </cell>
          <cell r="AV26">
            <v>6140</v>
          </cell>
          <cell r="AW26" t="str">
            <v>─</v>
          </cell>
          <cell r="AX26" t="str">
            <v>315/80R22,5</v>
          </cell>
          <cell r="AY26">
            <v>210</v>
          </cell>
          <cell r="AZ26" t="str">
            <v>─</v>
          </cell>
          <cell r="BA26" t="str">
            <v>МКБ, МОБ, дв. КАМАЗ-740.735-400 (E-5), топл. ап. BOSCH, система нейтрализ. ОГ(AdBlue), ДЗК,  аэродинам.козырек, боковая защита, КОМ c насосом, КП газов, пневмоподв. каб., тахограф российского стандарта с блоком СКЗИ, УВЭОС</v>
          </cell>
          <cell r="BB26">
            <v>85000</v>
          </cell>
        </row>
        <row r="27">
          <cell r="A27" t="str">
            <v>65201-3930-49(B5)</v>
          </cell>
          <cell r="B27">
            <v>4612000</v>
          </cell>
          <cell r="C27">
            <v>1.0216825672159584</v>
          </cell>
          <cell r="D27">
            <v>4712000</v>
          </cell>
          <cell r="E27">
            <v>4353000</v>
          </cell>
          <cell r="F27">
            <v>220000</v>
          </cell>
          <cell r="K27">
            <v>105000</v>
          </cell>
          <cell r="S27">
            <v>7000</v>
          </cell>
          <cell r="AB27">
            <v>4000</v>
          </cell>
          <cell r="AE27" t="str">
            <v>+</v>
          </cell>
          <cell r="AI27" t="str">
            <v>+</v>
          </cell>
          <cell r="AL27">
            <v>7000</v>
          </cell>
          <cell r="AM27">
            <v>16000</v>
          </cell>
          <cell r="AO27" t="str">
            <v>8х4</v>
          </cell>
          <cell r="AP27">
            <v>2</v>
          </cell>
          <cell r="AQ27">
            <v>30.07</v>
          </cell>
          <cell r="AR27">
            <v>400</v>
          </cell>
          <cell r="AS27">
            <v>390</v>
          </cell>
          <cell r="AT27" t="str">
            <v>ZF16</v>
          </cell>
          <cell r="AU27">
            <v>5.1100000000000003</v>
          </cell>
          <cell r="AV27">
            <v>6000</v>
          </cell>
          <cell r="AW27" t="str">
            <v>─</v>
          </cell>
          <cell r="AX27" t="str">
            <v>315/80R22,5</v>
          </cell>
          <cell r="AY27">
            <v>210</v>
          </cell>
          <cell r="AZ27" t="str">
            <v>─</v>
          </cell>
          <cell r="BA27" t="str">
            <v>МКБ, МОБ, дв. Cummins ISL 400 50 (Е-5), система нейтрализ. ОГ(AdBlue), Common Rail, ТНВД BOSCH, ДЗК, КОМ FH 9731, аэродинамич.козырек, боковая защита, пневмоподв. каб., УВЭОС</v>
          </cell>
          <cell r="BB27">
            <v>100000</v>
          </cell>
        </row>
        <row r="28">
          <cell r="A28" t="str">
            <v>65201-3950-49(B5)</v>
          </cell>
          <cell r="B28">
            <v>4659000</v>
          </cell>
          <cell r="C28">
            <v>1.0214638334406525</v>
          </cell>
          <cell r="D28">
            <v>4759000</v>
          </cell>
          <cell r="E28">
            <v>4353000</v>
          </cell>
          <cell r="F28">
            <v>220000</v>
          </cell>
          <cell r="K28">
            <v>105000</v>
          </cell>
          <cell r="S28">
            <v>7000</v>
          </cell>
          <cell r="AB28">
            <v>8000</v>
          </cell>
          <cell r="AD28">
            <v>50000</v>
          </cell>
          <cell r="AE28" t="str">
            <v>+</v>
          </cell>
          <cell r="AI28" t="str">
            <v>+</v>
          </cell>
          <cell r="AM28">
            <v>16000</v>
          </cell>
          <cell r="AO28" t="str">
            <v>8х4</v>
          </cell>
          <cell r="AP28">
            <v>2</v>
          </cell>
          <cell r="AQ28">
            <v>29.77</v>
          </cell>
          <cell r="AR28">
            <v>400</v>
          </cell>
          <cell r="AS28">
            <v>390</v>
          </cell>
          <cell r="AT28" t="str">
            <v>ZF16</v>
          </cell>
          <cell r="AU28">
            <v>5.1100000000000003</v>
          </cell>
          <cell r="AV28">
            <v>7330</v>
          </cell>
          <cell r="AW28" t="str">
            <v>─</v>
          </cell>
          <cell r="AX28" t="str">
            <v>315/80R22,5</v>
          </cell>
          <cell r="AY28" t="str">
            <v>210х2</v>
          </cell>
          <cell r="AZ28" t="str">
            <v>─</v>
          </cell>
          <cell r="BA28" t="str">
            <v>МКБ, МОБ, дв. Cummins ISL 400 50 (Е-5), система нейтрализ. ОГ(AdBlue), Common Rail, ТНВД BOSCH, ДЗК, аэродинамич.козырек, КОМ FH 9731, пневмоподв. каб., УВЭОС</v>
          </cell>
          <cell r="BB28">
            <v>100000</v>
          </cell>
        </row>
        <row r="29">
          <cell r="A29" t="str">
            <v>65201-3953-53</v>
          </cell>
          <cell r="B29">
            <v>4363000</v>
          </cell>
          <cell r="C29">
            <v>1.0162732065092825</v>
          </cell>
          <cell r="D29">
            <v>4434000</v>
          </cell>
          <cell r="E29">
            <v>4353000</v>
          </cell>
          <cell r="S29">
            <v>7000</v>
          </cell>
          <cell r="AB29">
            <v>8000</v>
          </cell>
          <cell r="AD29">
            <v>50000</v>
          </cell>
          <cell r="AE29" t="str">
            <v>+</v>
          </cell>
          <cell r="AI29" t="str">
            <v>+</v>
          </cell>
          <cell r="AM29">
            <v>16000</v>
          </cell>
          <cell r="AO29" t="str">
            <v>8х4</v>
          </cell>
          <cell r="AP29">
            <v>2</v>
          </cell>
          <cell r="AQ29">
            <v>29.7</v>
          </cell>
          <cell r="AR29">
            <v>400</v>
          </cell>
          <cell r="AS29">
            <v>400</v>
          </cell>
          <cell r="AT29" t="str">
            <v>ZF16</v>
          </cell>
          <cell r="AU29">
            <v>5.1100000000000003</v>
          </cell>
          <cell r="AV29">
            <v>7330</v>
          </cell>
          <cell r="AW29" t="str">
            <v>─</v>
          </cell>
          <cell r="AX29" t="str">
            <v>315/80R22,5</v>
          </cell>
          <cell r="AY29" t="str">
            <v>2х210</v>
          </cell>
          <cell r="AZ29" t="str">
            <v>─</v>
          </cell>
          <cell r="BA29" t="str">
            <v>МКБ, МОБ, дв. КАМАЗ-740.735-400 (E-5), топл. ап. BOSCH, система нейтрализ. ОГ(AdBlue), ДЗК,  аэродинам.козырек, пневмоподв. каб., УВЭОС</v>
          </cell>
          <cell r="BB29">
            <v>71000</v>
          </cell>
        </row>
        <row r="30">
          <cell r="A30" t="str">
            <v>65207-1002-87(S5)</v>
          </cell>
          <cell r="B30">
            <v>5371000</v>
          </cell>
          <cell r="C30">
            <v>1.0186185067957549</v>
          </cell>
          <cell r="D30">
            <v>5471000</v>
          </cell>
          <cell r="E30">
            <v>5414000</v>
          </cell>
          <cell r="AD30">
            <v>30000</v>
          </cell>
          <cell r="AE30">
            <v>4000</v>
          </cell>
          <cell r="AL30">
            <v>7000</v>
          </cell>
          <cell r="AM30">
            <v>16000</v>
          </cell>
          <cell r="AO30" t="str">
            <v>6х4</v>
          </cell>
          <cell r="AP30">
            <v>2</v>
          </cell>
          <cell r="AQ30">
            <v>16.8</v>
          </cell>
          <cell r="AR30">
            <v>401</v>
          </cell>
          <cell r="AS30">
            <v>401</v>
          </cell>
          <cell r="AT30" t="str">
            <v>ZF16</v>
          </cell>
          <cell r="AU30">
            <v>3.7</v>
          </cell>
          <cell r="AV30">
            <v>7500</v>
          </cell>
          <cell r="AW30">
            <v>1</v>
          </cell>
          <cell r="AX30" t="str">
            <v>315/80R22,5</v>
          </cell>
          <cell r="AY30">
            <v>450</v>
          </cell>
          <cell r="AZ30" t="str">
            <v>шк-пет.</v>
          </cell>
          <cell r="BA30" t="str">
            <v>дв. Mercedes-Benz OM457LA (Евро-5), система нейтрализ. ОГ(AdBlue), КПП ZF 16S2220, вед. мосты Dana на пн.подвеске, МКБ, МОБ, ECAS, EBS, ESP, ASR, кабина Daimler (низкая), кондиционер, отопитель каб. Webasto AT 2000 STC, боковая защита, тахограф российского стандарта с блоком СКЗИ, ДЗК, УВЭОС</v>
          </cell>
          <cell r="BB30">
            <v>100000</v>
          </cell>
        </row>
        <row r="31">
          <cell r="A31" t="str">
            <v>65207-1003-87(S5)</v>
          </cell>
          <cell r="B31">
            <v>5742000</v>
          </cell>
          <cell r="C31">
            <v>1.0214211076280042</v>
          </cell>
          <cell r="D31">
            <v>5865000</v>
          </cell>
          <cell r="E31">
            <v>5414000</v>
          </cell>
          <cell r="I31">
            <v>100000</v>
          </cell>
          <cell r="M31">
            <v>73000</v>
          </cell>
          <cell r="O31">
            <v>3000</v>
          </cell>
          <cell r="P31">
            <v>100000</v>
          </cell>
          <cell r="X31">
            <v>8000</v>
          </cell>
          <cell r="AA31">
            <v>57000</v>
          </cell>
          <cell r="AE31">
            <v>8000</v>
          </cell>
          <cell r="AF31">
            <v>80000</v>
          </cell>
          <cell r="AJ31">
            <v>3000</v>
          </cell>
          <cell r="AK31">
            <v>3000</v>
          </cell>
          <cell r="AM31">
            <v>16000</v>
          </cell>
          <cell r="AO31" t="str">
            <v>6х4</v>
          </cell>
          <cell r="AP31">
            <v>2</v>
          </cell>
          <cell r="AQ31">
            <v>16.920000000000002</v>
          </cell>
          <cell r="AR31">
            <v>401</v>
          </cell>
          <cell r="AS31">
            <v>401</v>
          </cell>
          <cell r="AT31" t="str">
            <v>ZF
12АS</v>
          </cell>
          <cell r="AU31">
            <v>3.7</v>
          </cell>
          <cell r="AV31">
            <v>6625</v>
          </cell>
          <cell r="AW31">
            <v>1</v>
          </cell>
          <cell r="AX31" t="str">
            <v>385/55 R22,5
315/70 R22,5</v>
          </cell>
          <cell r="AY31">
            <v>450</v>
          </cell>
          <cell r="AZ31" t="str">
            <v>шк-пет.</v>
          </cell>
          <cell r="BA31" t="str">
            <v>дв. Mercedes-Benz OM457LA (Евро-5), система нейтрализ. ОГ(AdBlue), АКПП ZF 12AS2135 с КОМ NH/4c, вед. мосты Dana на пн.подвеске, МКБ, МОБ, ECAS, EBS, ESP, ASR, кабина Daimler (низкая), кондиционер, отопитель каб. Webasto AT 2000 STC, тахограф российского стандарта с блоком СКЗИ (ADR), защ. кожух т.бака, защита электропроводки, проблеск. маячки, кнопка авар-го откл-я массы в каб., ДЗК, УВЭОС</v>
          </cell>
          <cell r="BB31">
            <v>123000</v>
          </cell>
        </row>
        <row r="32">
          <cell r="A32" t="str">
            <v>65208-1002-87(S5)</v>
          </cell>
          <cell r="B32">
            <v>5385000</v>
          </cell>
          <cell r="C32">
            <v>1.0185701021355618</v>
          </cell>
          <cell r="D32">
            <v>5485000</v>
          </cell>
          <cell r="E32">
            <v>5339000</v>
          </cell>
          <cell r="AA32">
            <v>57000</v>
          </cell>
          <cell r="AD32">
            <v>61500</v>
          </cell>
          <cell r="AE32">
            <v>4000</v>
          </cell>
          <cell r="AL32">
            <v>7000</v>
          </cell>
          <cell r="AM32">
            <v>16000</v>
          </cell>
          <cell r="AO32" t="str">
            <v>6x2-2</v>
          </cell>
          <cell r="AP32">
            <v>2</v>
          </cell>
          <cell r="AQ32">
            <v>16.77</v>
          </cell>
          <cell r="AR32">
            <v>401</v>
          </cell>
          <cell r="AS32">
            <v>401</v>
          </cell>
          <cell r="AT32" t="str">
            <v>ZF
12АS</v>
          </cell>
          <cell r="AU32">
            <v>3.077</v>
          </cell>
          <cell r="AV32">
            <v>7840</v>
          </cell>
          <cell r="AW32">
            <v>1</v>
          </cell>
          <cell r="AX32" t="str">
            <v>385/55 R22,5
315/70 R22,5</v>
          </cell>
          <cell r="AY32">
            <v>450</v>
          </cell>
          <cell r="AZ32" t="str">
            <v>шк-пет.</v>
          </cell>
          <cell r="BA32" t="str">
            <v>дв. Mercedes-Benz OM457LA (Евро-5), система нейтрализ. ОГ(AdBlue), АКПП ZF 12AS2135, вед. мост Даймлер HL6 на пн.подвеске, МКБ, ECAS, EBS, ESP, ASR, задняя подъемная ось, кабина Daimler (низкая), кондиционер, боковая защита, отопитель каб. Webasto AT 2000 STC, тахограф российского стандарта с блоком СКЗИ, ДЗК, УВЭОС</v>
          </cell>
          <cell r="BB32">
            <v>100000</v>
          </cell>
        </row>
        <row r="33">
          <cell r="A33" t="str">
            <v>65208-1003-87(S5)</v>
          </cell>
          <cell r="B33">
            <v>5487000</v>
          </cell>
          <cell r="C33">
            <v>1.0224166211044285</v>
          </cell>
          <cell r="D33">
            <v>5610000</v>
          </cell>
          <cell r="E33">
            <v>5339000</v>
          </cell>
          <cell r="I33">
            <v>100000</v>
          </cell>
          <cell r="M33">
            <v>73000</v>
          </cell>
          <cell r="O33">
            <v>3000</v>
          </cell>
          <cell r="X33">
            <v>8000</v>
          </cell>
          <cell r="AA33">
            <v>57000</v>
          </cell>
          <cell r="AE33">
            <v>8000</v>
          </cell>
          <cell r="AJ33">
            <v>3000</v>
          </cell>
          <cell r="AK33">
            <v>3000</v>
          </cell>
          <cell r="AM33">
            <v>16000</v>
          </cell>
          <cell r="AO33" t="str">
            <v>6x2-2</v>
          </cell>
          <cell r="AP33">
            <v>2</v>
          </cell>
          <cell r="AQ33">
            <v>17.11</v>
          </cell>
          <cell r="AR33">
            <v>401</v>
          </cell>
          <cell r="AS33">
            <v>401</v>
          </cell>
          <cell r="AT33" t="str">
            <v>ZF
12АS</v>
          </cell>
          <cell r="AU33">
            <v>3.077</v>
          </cell>
          <cell r="AV33">
            <v>6670</v>
          </cell>
          <cell r="AW33">
            <v>1</v>
          </cell>
          <cell r="AX33" t="str">
            <v>385/55 R22,5
315/70 R22,5</v>
          </cell>
          <cell r="AY33">
            <v>450</v>
          </cell>
          <cell r="AZ33" t="str">
            <v>шк-пет.</v>
          </cell>
          <cell r="BA33" t="str">
            <v>дв. Mercedes-Benz OM457LA (Евро-5), система нейтрализ. ОГ(AdBlue), АКПП ZF 12AS2135 с КОМ NH/4c, вед. мост Даймлер HL6 на пн.подвеске, МКБ, ECAS, EBS, ESP, ASR, задняя подъемная ось, кабина Daimler (низкая), кондиционер, отопитель каб. Webasto AT 2000 STC, тахограф российского стандарта с блоком СКЗИ (ADR), защ. кожух т.бака, защита электропроводки, проблеск. маячки, кнопка авар-го откл-я массы в каб., ДЗК, УВЭОС</v>
          </cell>
          <cell r="BB33">
            <v>123000</v>
          </cell>
        </row>
        <row r="34">
          <cell r="A34" t="str">
            <v>6522-3010-53</v>
          </cell>
          <cell r="B34">
            <v>4545000</v>
          </cell>
          <cell r="C34">
            <v>1.0198019801980198</v>
          </cell>
          <cell r="D34">
            <v>4635000</v>
          </cell>
          <cell r="E34">
            <v>4516000</v>
          </cell>
          <cell r="M34">
            <v>22000</v>
          </cell>
          <cell r="N34">
            <v>27000</v>
          </cell>
          <cell r="O34">
            <v>3000</v>
          </cell>
          <cell r="S34">
            <v>7000</v>
          </cell>
          <cell r="Y34">
            <v>26700</v>
          </cell>
          <cell r="AB34">
            <v>5000</v>
          </cell>
          <cell r="AI34">
            <v>5000</v>
          </cell>
          <cell r="AL34">
            <v>7000</v>
          </cell>
          <cell r="AM34">
            <v>16000</v>
          </cell>
          <cell r="AO34" t="str">
            <v>6х6</v>
          </cell>
          <cell r="AP34">
            <v>2</v>
          </cell>
          <cell r="AQ34">
            <v>22.225000000000001</v>
          </cell>
          <cell r="AR34">
            <v>400</v>
          </cell>
          <cell r="AS34">
            <v>400</v>
          </cell>
          <cell r="AT34" t="str">
            <v>ZF16</v>
          </cell>
          <cell r="AU34">
            <v>5.1100000000000003</v>
          </cell>
          <cell r="AV34">
            <v>4780</v>
          </cell>
          <cell r="AW34" t="str">
            <v>─</v>
          </cell>
          <cell r="AX34" t="str">
            <v>12.00R20</v>
          </cell>
          <cell r="AY34">
            <v>350</v>
          </cell>
          <cell r="AZ34" t="str">
            <v>─</v>
          </cell>
          <cell r="BA34" t="str">
            <v xml:space="preserve">МКБ, МОБ, дв. КАМАЗ-740.735-400 (E-5), топл. ап. BOSCH, система нейтрализ. ОГ(AdBlue), РК КАМАЗ-6522, пневмоподв. каб., аэродинамич.козырек, боковая защита, тахограф российского стандарта с блоком СКЗИ, УВЭОС </v>
          </cell>
          <cell r="BB34">
            <v>90000</v>
          </cell>
        </row>
        <row r="35">
          <cell r="A35" t="str">
            <v>65222-3010-53</v>
          </cell>
          <cell r="B35">
            <v>4975000</v>
          </cell>
          <cell r="C35">
            <v>1.0196984924623116</v>
          </cell>
          <cell r="D35">
            <v>5073000</v>
          </cell>
          <cell r="E35">
            <v>5036000</v>
          </cell>
          <cell r="M35">
            <v>22000</v>
          </cell>
          <cell r="N35">
            <v>27000</v>
          </cell>
          <cell r="S35">
            <v>7000</v>
          </cell>
          <cell r="Y35">
            <v>26700</v>
          </cell>
          <cell r="AB35">
            <v>5000</v>
          </cell>
          <cell r="AD35">
            <v>25750</v>
          </cell>
          <cell r="AE35" t="str">
            <v>+</v>
          </cell>
          <cell r="AF35">
            <v>-97500</v>
          </cell>
          <cell r="AI35">
            <v>5000</v>
          </cell>
          <cell r="AM35">
            <v>16000</v>
          </cell>
          <cell r="AO35" t="str">
            <v>6х6</v>
          </cell>
          <cell r="AP35">
            <v>1</v>
          </cell>
          <cell r="AQ35">
            <v>22.774999999999999</v>
          </cell>
          <cell r="AR35">
            <v>400</v>
          </cell>
          <cell r="AS35">
            <v>400</v>
          </cell>
          <cell r="AT35" t="str">
            <v>ZF16</v>
          </cell>
          <cell r="AU35">
            <v>6.33</v>
          </cell>
          <cell r="AV35">
            <v>4860</v>
          </cell>
          <cell r="AW35" t="str">
            <v>─</v>
          </cell>
          <cell r="AX35" t="str">
            <v>16.00R20</v>
          </cell>
          <cell r="AY35">
            <v>350</v>
          </cell>
          <cell r="AZ35" t="str">
            <v>─</v>
          </cell>
          <cell r="BA35" t="str">
            <v xml:space="preserve">МКБ, МОБ, дв. КАМАЗ-740.735-400 (E-5), топл. ап. BOSCH, система нейтрализ. ОГ(AdBlue), РК КАМАЗ-6522, КОМ c насосом, КП газов, пневмоподв. каб., аэродинамич.козырек, ДЗК, тахограф российского стандарта с блоком СКЗИ, УВЭОС </v>
          </cell>
          <cell r="BB35">
            <v>98000</v>
          </cell>
        </row>
        <row r="36">
          <cell r="A36" t="str">
            <v>65224-3971-53</v>
          </cell>
          <cell r="B36">
            <v>4793000</v>
          </cell>
          <cell r="C36">
            <v>1.0204464844564991</v>
          </cell>
          <cell r="D36">
            <v>4891000</v>
          </cell>
          <cell r="E36">
            <v>4813000</v>
          </cell>
          <cell r="Q36">
            <v>10000</v>
          </cell>
          <cell r="R36">
            <v>15000</v>
          </cell>
          <cell r="S36">
            <v>7000</v>
          </cell>
          <cell r="W36">
            <v>3000</v>
          </cell>
          <cell r="Y36">
            <v>26700</v>
          </cell>
          <cell r="AB36">
            <v>9000</v>
          </cell>
          <cell r="AC36">
            <v>3000</v>
          </cell>
          <cell r="AD36">
            <v>25750</v>
          </cell>
          <cell r="AE36">
            <v>11000</v>
          </cell>
          <cell r="AF36">
            <v>-97500</v>
          </cell>
          <cell r="AG36">
            <v>32000</v>
          </cell>
          <cell r="AH36">
            <v>12000</v>
          </cell>
          <cell r="AI36">
            <v>5000</v>
          </cell>
          <cell r="AM36">
            <v>16000</v>
          </cell>
          <cell r="AO36" t="str">
            <v>6х6</v>
          </cell>
          <cell r="AP36">
            <v>1</v>
          </cell>
          <cell r="AQ36">
            <v>19.02</v>
          </cell>
          <cell r="AR36">
            <v>400</v>
          </cell>
          <cell r="AS36">
            <v>400</v>
          </cell>
          <cell r="AT36" t="str">
            <v>ZF16</v>
          </cell>
          <cell r="AU36">
            <v>6.33</v>
          </cell>
          <cell r="AV36">
            <v>5840</v>
          </cell>
          <cell r="AW36">
            <v>1</v>
          </cell>
          <cell r="AX36" t="str">
            <v>16.00R20</v>
          </cell>
          <cell r="AY36">
            <v>550</v>
          </cell>
          <cell r="AZ36" t="str">
            <v>кр-пет.</v>
          </cell>
          <cell r="BA36" t="str">
            <v xml:space="preserve">МКБ, МОБ, дв. КАМАЗ-740.735-400 (E-5), топл. ап. BOSCH, система нейтрализ. ОГ(AdBlue), РК КАМАЗ-6522, ДЗК, отоп.каб., север.исполнение., выхлоп вверх, защ. кожух ТБ, аэродинамич.козырек, тахограф российского стандарта с блоком СКЗИ, УВЭОС </v>
          </cell>
          <cell r="BB36">
            <v>98000</v>
          </cell>
        </row>
        <row r="37">
          <cell r="A37" t="str">
            <v>65225-3971-53</v>
          </cell>
          <cell r="B37">
            <v>4734000</v>
          </cell>
          <cell r="C37">
            <v>1.0204900718208703</v>
          </cell>
          <cell r="D37">
            <v>4831000</v>
          </cell>
          <cell r="E37">
            <v>4715000</v>
          </cell>
          <cell r="Q37">
            <v>10000</v>
          </cell>
          <cell r="R37">
            <v>15000</v>
          </cell>
          <cell r="W37">
            <v>3000</v>
          </cell>
          <cell r="AB37">
            <v>9000</v>
          </cell>
          <cell r="AC37">
            <v>3000</v>
          </cell>
          <cell r="AE37">
            <v>4000</v>
          </cell>
          <cell r="AG37">
            <v>32000</v>
          </cell>
          <cell r="AH37">
            <v>12000</v>
          </cell>
          <cell r="AI37">
            <v>5000</v>
          </cell>
          <cell r="AL37">
            <v>7000</v>
          </cell>
          <cell r="AM37">
            <v>16000</v>
          </cell>
          <cell r="AO37" t="str">
            <v>6х6</v>
          </cell>
          <cell r="AP37">
            <v>2</v>
          </cell>
          <cell r="AQ37">
            <v>22.05</v>
          </cell>
          <cell r="AR37">
            <v>400</v>
          </cell>
          <cell r="AS37">
            <v>400</v>
          </cell>
          <cell r="AT37" t="str">
            <v>ZF16</v>
          </cell>
          <cell r="AU37">
            <v>5.1100000000000003</v>
          </cell>
          <cell r="AV37">
            <v>5810</v>
          </cell>
          <cell r="AW37">
            <v>1</v>
          </cell>
          <cell r="AX37" t="str">
            <v>12.00R20</v>
          </cell>
          <cell r="AY37">
            <v>550</v>
          </cell>
          <cell r="AZ37" t="str">
            <v>шк-пет.</v>
          </cell>
          <cell r="BA37" t="str">
            <v xml:space="preserve">МКБ, МОБ, дв. КАМАЗ-740.735-400 (E-5), топл. ап. BOSCH, система нейтрализ. ОГ(AdBlue), РК КАМАЗ-6522, ДЗК, отоп.каб., пневмоподв. каб., выхлоп вверх, защ. кожух ТБ, боковая защита, УВЭОС </v>
          </cell>
          <cell r="BB37">
            <v>97000</v>
          </cell>
        </row>
        <row r="38">
          <cell r="A38" t="str">
            <v>6560-3198-53</v>
          </cell>
          <cell r="B38">
            <v>8313000</v>
          </cell>
          <cell r="C38">
            <v>1.0180440274269218</v>
          </cell>
          <cell r="D38">
            <v>8463000</v>
          </cell>
          <cell r="E38">
            <v>7636000</v>
          </cell>
          <cell r="L38">
            <v>664000</v>
          </cell>
          <cell r="M38">
            <v>22000</v>
          </cell>
          <cell r="N38">
            <v>27000</v>
          </cell>
          <cell r="O38" t="str">
            <v>+</v>
          </cell>
          <cell r="Q38">
            <v>10000</v>
          </cell>
          <cell r="R38">
            <v>15000</v>
          </cell>
          <cell r="S38">
            <v>7000</v>
          </cell>
          <cell r="Z38">
            <v>3000</v>
          </cell>
          <cell r="AB38">
            <v>10000</v>
          </cell>
          <cell r="AE38">
            <v>4000</v>
          </cell>
          <cell r="AG38">
            <v>32000</v>
          </cell>
          <cell r="AH38">
            <v>12000</v>
          </cell>
          <cell r="AI38">
            <v>5000</v>
          </cell>
          <cell r="AM38">
            <v>16000</v>
          </cell>
          <cell r="AO38" t="str">
            <v>8х8</v>
          </cell>
          <cell r="AP38">
            <v>1</v>
          </cell>
          <cell r="AQ38">
            <v>24.32</v>
          </cell>
          <cell r="AR38">
            <v>400</v>
          </cell>
          <cell r="AS38">
            <v>400</v>
          </cell>
          <cell r="AT38" t="str">
            <v>ZF16</v>
          </cell>
          <cell r="AU38">
            <v>6.33</v>
          </cell>
          <cell r="AV38">
            <v>8135</v>
          </cell>
          <cell r="AW38">
            <v>1</v>
          </cell>
          <cell r="AX38" t="str">
            <v>16.00R20</v>
          </cell>
          <cell r="AY38" t="str">
            <v>2х350</v>
          </cell>
          <cell r="AZ38" t="str">
            <v>кр-пет.</v>
          </cell>
          <cell r="BA38" t="str">
            <v>МКБ, МОБ, дв. КАМАЗ-740.735-400 (E-5), топл. ап. BOSCH, система нейтрализ. ОГ(AdBlue), Common Rail, РК ZF РАSSАU VG 2000/300, КОМ NMV 221, КОМ NH/1C с насосом, ДЗК, аэродинамич.козырек, отоп. каб., сев. исп., УВЭОС</v>
          </cell>
          <cell r="BB38">
            <v>150000</v>
          </cell>
        </row>
        <row r="39">
          <cell r="A39" t="str">
            <v>6560-3960-53</v>
          </cell>
          <cell r="B39">
            <v>7701000</v>
          </cell>
          <cell r="C39">
            <v>1</v>
          </cell>
          <cell r="D39">
            <v>7701000</v>
          </cell>
          <cell r="E39">
            <v>7636000</v>
          </cell>
          <cell r="M39">
            <v>22000</v>
          </cell>
          <cell r="O39" t="str">
            <v>+</v>
          </cell>
          <cell r="R39">
            <v>15000</v>
          </cell>
          <cell r="S39">
            <v>7000</v>
          </cell>
          <cell r="AB39">
            <v>5000</v>
          </cell>
          <cell r="AM39">
            <v>16000</v>
          </cell>
          <cell r="AO39" t="str">
            <v>8х8</v>
          </cell>
          <cell r="AP39">
            <v>1</v>
          </cell>
          <cell r="AQ39">
            <v>24.32</v>
          </cell>
          <cell r="AR39">
            <v>400</v>
          </cell>
          <cell r="AS39">
            <v>400</v>
          </cell>
          <cell r="AT39" t="str">
            <v>ZF16</v>
          </cell>
          <cell r="AU39">
            <v>6.33</v>
          </cell>
          <cell r="AV39">
            <v>7395</v>
          </cell>
          <cell r="AW39">
            <v>1</v>
          </cell>
          <cell r="AX39" t="str">
            <v>16.00R20</v>
          </cell>
          <cell r="AY39">
            <v>350</v>
          </cell>
          <cell r="AZ39" t="str">
            <v>─</v>
          </cell>
          <cell r="BA39" t="str">
            <v>МКБ, МОБ, дв. КАМАЗ-740.735-400 (E-5), топл. ап. BOSCH, система нейтрализ. ОГ(AdBlue), Common Rail, отоп. каб., РК ZF РАSSАU VG 2000/300, УВЭОС, аэродинамич.козырек</v>
          </cell>
          <cell r="BB39">
            <v>0</v>
          </cell>
        </row>
        <row r="40">
          <cell r="A40" t="str">
            <v>6580-3001-87(S5)</v>
          </cell>
          <cell r="B40">
            <v>5348000</v>
          </cell>
          <cell r="C40">
            <v>1.018698578908003</v>
          </cell>
          <cell r="D40">
            <v>5448000</v>
          </cell>
          <cell r="E40">
            <v>5368000</v>
          </cell>
          <cell r="M40">
            <v>22000</v>
          </cell>
          <cell r="N40">
            <v>27000</v>
          </cell>
          <cell r="O40">
            <v>3000</v>
          </cell>
          <cell r="AB40">
            <v>5000</v>
          </cell>
          <cell r="AL40">
            <v>7000</v>
          </cell>
          <cell r="AM40">
            <v>16000</v>
          </cell>
          <cell r="AO40" t="str">
            <v>6x4</v>
          </cell>
          <cell r="AP40">
            <v>2</v>
          </cell>
          <cell r="AQ40">
            <v>30</v>
          </cell>
          <cell r="AR40">
            <v>401</v>
          </cell>
          <cell r="AS40">
            <v>401</v>
          </cell>
          <cell r="AT40" t="str">
            <v>ZF16</v>
          </cell>
          <cell r="AU40">
            <v>5.2619999999999996</v>
          </cell>
          <cell r="AV40">
            <v>5015</v>
          </cell>
          <cell r="AW40" t="str">
            <v>─</v>
          </cell>
          <cell r="AX40" t="str">
            <v>12.00R24</v>
          </cell>
          <cell r="AY40">
            <v>350</v>
          </cell>
          <cell r="AZ40" t="str">
            <v>─</v>
          </cell>
          <cell r="BA40" t="str">
            <v>дв. Mercedes-Benz OM457LA (Евро-5), система нейтрализ. ОГ(AdBlue), КПП ZF 16 S 2225TO, вед. мосты Hande 16т., МКБ, МОБ, ASR, кабина Daimler (низкая), кондиционер, отопитель каб. Eberspacher Airtronic D2 24V, тахограф российского стандарта с блоком СКЗИ, УВЭОС</v>
          </cell>
          <cell r="BB40">
            <v>100000</v>
          </cell>
        </row>
        <row r="41">
          <cell r="A41" t="str">
            <v>6580-3051-68(T5)</v>
          </cell>
          <cell r="B41">
            <v>5767000</v>
          </cell>
          <cell r="C41">
            <v>1</v>
          </cell>
          <cell r="D41">
            <v>5767000</v>
          </cell>
          <cell r="E41">
            <v>5368000</v>
          </cell>
          <cell r="M41">
            <v>22000</v>
          </cell>
          <cell r="O41">
            <v>3000</v>
          </cell>
          <cell r="T41">
            <v>63000</v>
          </cell>
          <cell r="AB41">
            <v>6000</v>
          </cell>
          <cell r="AD41">
            <v>39500</v>
          </cell>
          <cell r="AE41">
            <v>4000</v>
          </cell>
          <cell r="AG41">
            <v>44000</v>
          </cell>
          <cell r="AH41">
            <v>12000</v>
          </cell>
          <cell r="AL41">
            <v>7000</v>
          </cell>
          <cell r="AM41">
            <v>16000</v>
          </cell>
          <cell r="AN41">
            <v>182000</v>
          </cell>
          <cell r="AO41" t="str">
            <v>6x4</v>
          </cell>
          <cell r="AP41">
            <v>2</v>
          </cell>
          <cell r="AQ41">
            <v>29.6</v>
          </cell>
          <cell r="AR41">
            <v>428</v>
          </cell>
          <cell r="AS41">
            <v>428</v>
          </cell>
          <cell r="AT41" t="str">
            <v>ZF16</v>
          </cell>
          <cell r="AU41">
            <v>5.2619999999999996</v>
          </cell>
          <cell r="AV41">
            <v>7400</v>
          </cell>
          <cell r="AW41">
            <v>1</v>
          </cell>
          <cell r="AX41" t="str">
            <v>12.00R24</v>
          </cell>
          <cell r="AY41">
            <v>500</v>
          </cell>
          <cell r="AZ41" t="str">
            <v>шк-пет.</v>
          </cell>
          <cell r="BA41" t="str">
            <v>дв. Mercedes-Benz OM457LA (Евро-5), система нейтрализ. ОГ(AdBlue), КПП ZF 16S2225TO, вед. мосты Hande 16т., МКБ, МОБ, ASR, каб. Daimler (низкая), кондиционер, отопитель каб. Webasto AT 2000 STC, тахограф российского стандарта с блоком СКЗИ, ДЗК, УВЭОС, боковая защита</v>
          </cell>
          <cell r="BB41">
            <v>0</v>
          </cell>
        </row>
        <row r="42">
          <cell r="A42" t="str">
            <v>65802-3001-87(S5)</v>
          </cell>
          <cell r="B42">
            <v>6291000</v>
          </cell>
          <cell r="C42">
            <v>1.0158957240502304</v>
          </cell>
          <cell r="D42">
            <v>6391000</v>
          </cell>
          <cell r="E42">
            <v>6368000</v>
          </cell>
          <cell r="AL42">
            <v>7000</v>
          </cell>
          <cell r="AM42">
            <v>16000</v>
          </cell>
          <cell r="AO42" t="str">
            <v xml:space="preserve"> 6x6</v>
          </cell>
          <cell r="AP42">
            <v>2</v>
          </cell>
          <cell r="AQ42">
            <v>29.1</v>
          </cell>
          <cell r="AR42">
            <v>401</v>
          </cell>
          <cell r="AS42">
            <v>401</v>
          </cell>
          <cell r="AT42" t="str">
            <v>ZF16</v>
          </cell>
          <cell r="AU42">
            <v>5.2619999999999996</v>
          </cell>
          <cell r="AV42">
            <v>5015</v>
          </cell>
          <cell r="AW42">
            <v>1</v>
          </cell>
          <cell r="AX42" t="str">
            <v>12.00R24</v>
          </cell>
          <cell r="AY42">
            <v>350</v>
          </cell>
          <cell r="AZ42" t="str">
            <v>─</v>
          </cell>
          <cell r="BA42" t="str">
            <v>дв. Mercedes-Benz OM457LA (Евро-5), система нейтрализ. ОГ(AdBlue), КПП ZF 16 S 2225TO, вед. мосты Hande 16т., МКБ, МОБ, ASR, кабина Daimler (низкая), кондиционер, отопитель каб. Webasto AT 2000 STC, тахограф российского стандарта с блоком СКЗИ, УВЭОС, боковая защита</v>
          </cell>
          <cell r="BB42">
            <v>100000</v>
          </cell>
        </row>
        <row r="43">
          <cell r="A43" t="str">
            <v>65802-1010-87(S5)</v>
          </cell>
          <cell r="B43">
            <v>6306000</v>
          </cell>
          <cell r="C43">
            <v>1.0234697113859816</v>
          </cell>
          <cell r="D43">
            <v>6454000</v>
          </cell>
          <cell r="E43">
            <v>6368000</v>
          </cell>
          <cell r="T43">
            <v>63000</v>
          </cell>
          <cell r="AL43">
            <v>7000</v>
          </cell>
          <cell r="AM43">
            <v>16000</v>
          </cell>
          <cell r="AO43" t="str">
            <v xml:space="preserve"> 6x6</v>
          </cell>
          <cell r="AP43">
            <v>2</v>
          </cell>
          <cell r="AQ43">
            <v>29.1</v>
          </cell>
          <cell r="AR43">
            <v>401</v>
          </cell>
          <cell r="AS43">
            <v>401</v>
          </cell>
          <cell r="AT43" t="str">
            <v>ZF16</v>
          </cell>
          <cell r="AU43">
            <v>5.2619999999999996</v>
          </cell>
          <cell r="AV43">
            <v>5015</v>
          </cell>
          <cell r="AW43">
            <v>1</v>
          </cell>
          <cell r="AX43" t="str">
            <v>12.00R24</v>
          </cell>
          <cell r="AY43">
            <v>350</v>
          </cell>
          <cell r="AZ43" t="str">
            <v>─</v>
          </cell>
          <cell r="BA43" t="str">
            <v>дв. Mercedes-Benz OM457LA (Евро-5), система нейтрализ. ОГ(AdBlue), КПП ZF 16 S 2225TO, вед. мосты Hande 16т., МКБ, МОБ, ASR, кабина Daimler (низкая), кондиционер, отопитель каб. Webasto AT 2000 STC, тахограф российского стандарта с блоком СКЗИ, УВЭОС, боковая защита</v>
          </cell>
          <cell r="BB43">
            <v>148000</v>
          </cell>
        </row>
        <row r="44">
          <cell r="A44" t="str">
            <v>65801-3001-68(T5)</v>
          </cell>
          <cell r="B44">
            <v>6052000</v>
          </cell>
          <cell r="C44">
            <v>1.0198281559814937</v>
          </cell>
          <cell r="D44">
            <v>6172000</v>
          </cell>
          <cell r="E44">
            <v>6172000</v>
          </cell>
          <cell r="AO44" t="str">
            <v>8х4</v>
          </cell>
          <cell r="AP44">
            <v>2</v>
          </cell>
          <cell r="AQ44">
            <v>37.549999999999997</v>
          </cell>
          <cell r="AR44">
            <v>428</v>
          </cell>
          <cell r="AS44">
            <v>428</v>
          </cell>
          <cell r="AT44" t="str">
            <v>ZF16</v>
          </cell>
          <cell r="AU44">
            <v>5.2619999999999996</v>
          </cell>
          <cell r="AV44">
            <v>6070</v>
          </cell>
          <cell r="AW44" t="str">
            <v>─</v>
          </cell>
          <cell r="AX44" t="str">
            <v>12.00R24</v>
          </cell>
          <cell r="AY44">
            <v>350</v>
          </cell>
          <cell r="AZ44" t="str">
            <v>-</v>
          </cell>
          <cell r="BA44" t="str">
            <v>дв. Mercedes-Benz OM457LA (Евро-5), система нейтрализ. ОГ(AdBlue), КПП ZF 16 S 2225TO, вед. мосты Hande 16т., МКБ, МОБ, ASR, кабина Daimler (низкая), кондиционер, отопитель каб. Eberspacher Airtronic D2 24V, тахограф российского стандарта с блоком СКЗИ, УВЭОС</v>
          </cell>
          <cell r="BB44">
            <v>120000</v>
          </cell>
        </row>
        <row r="45">
          <cell r="A45" t="str">
            <v>65801-3051-68(T5)</v>
          </cell>
          <cell r="B45">
            <v>5979000</v>
          </cell>
          <cell r="C45">
            <v>1.0200702458605118</v>
          </cell>
          <cell r="D45">
            <v>6099000</v>
          </cell>
          <cell r="E45">
            <v>6172000</v>
          </cell>
          <cell r="AD45">
            <v>56500</v>
          </cell>
          <cell r="AF45">
            <v>-186000</v>
          </cell>
          <cell r="AG45">
            <v>44000</v>
          </cell>
          <cell r="AH45">
            <v>12000</v>
          </cell>
          <cell r="AO45" t="str">
            <v>8х4</v>
          </cell>
          <cell r="AP45">
            <v>2</v>
          </cell>
          <cell r="AQ45">
            <v>37.549999999999997</v>
          </cell>
          <cell r="AR45">
            <v>428</v>
          </cell>
          <cell r="AS45">
            <v>428</v>
          </cell>
          <cell r="AT45" t="str">
            <v>ZF16</v>
          </cell>
          <cell r="AU45">
            <v>5.2619999999999996</v>
          </cell>
          <cell r="AV45">
            <v>7995</v>
          </cell>
          <cell r="AW45" t="str">
            <v>─</v>
          </cell>
          <cell r="AX45" t="str">
            <v>385/65 R22,5
315/80 R22,5</v>
          </cell>
          <cell r="AY45">
            <v>350</v>
          </cell>
          <cell r="AZ45" t="str">
            <v>шк-пет.</v>
          </cell>
          <cell r="BA45" t="str">
            <v>дв. Mercedes-Benz OM457LA (Евро-5), система нейтрализ. ОГ(AdBlue), КПП ZF 16 S 2225TO, вед. мосты Hande 16т., МКБ, МОБ, ASR, кабина Daimler (низкая), кондиционер, отопитель каб. Webasto AT 2000 STC, тахограф российского стандарта с блоком СКЗИ, УВЭОС</v>
          </cell>
          <cell r="BB45">
            <v>120000</v>
          </cell>
        </row>
        <row r="46">
          <cell r="A46" t="str">
            <v>65801-1010-68(T5)</v>
          </cell>
          <cell r="B46">
            <v>6116000</v>
          </cell>
          <cell r="C46">
            <v>1.0194571615434924</v>
          </cell>
          <cell r="D46">
            <v>6235000</v>
          </cell>
          <cell r="E46">
            <v>6172000</v>
          </cell>
          <cell r="T46">
            <v>63000</v>
          </cell>
          <cell r="AO46" t="str">
            <v>8х4</v>
          </cell>
          <cell r="AP46">
            <v>2</v>
          </cell>
          <cell r="AQ46">
            <v>37.549999999999997</v>
          </cell>
          <cell r="AR46">
            <v>428</v>
          </cell>
          <cell r="AS46">
            <v>428</v>
          </cell>
          <cell r="AT46" t="str">
            <v>ZF16</v>
          </cell>
          <cell r="AU46">
            <v>5.2619999999999996</v>
          </cell>
          <cell r="AV46">
            <v>6070</v>
          </cell>
          <cell r="AW46">
            <v>1</v>
          </cell>
          <cell r="AX46" t="str">
            <v>12.00R24</v>
          </cell>
          <cell r="AY46">
            <v>350</v>
          </cell>
          <cell r="AZ46" t="str">
            <v>-</v>
          </cell>
          <cell r="BA46" t="str">
            <v>дв. Mercedes-Benz OM457LA (Евро-5), система нейтрализ. ОГ(AdBlue), КПП ZF 16 S 2225TO, вед. мосты Hande 16т., МКБ, МОБ, ASR, кабина Daimler (низкая), кондиционер, отопитель каб. Eberspacher Airtronic D2 24V, тахограф российского стандарта с блоком СКЗИ, УВЭОС</v>
          </cell>
          <cell r="BB46">
            <v>119000</v>
          </cell>
        </row>
        <row r="47">
          <cell r="A47" t="str">
            <v>*6580-3051-68(T5) - не повышать, цена завышена относительно аналогов и 65801!!!</v>
          </cell>
        </row>
        <row r="50">
          <cell r="A50">
            <v>65207</v>
          </cell>
          <cell r="B50">
            <v>4941320</v>
          </cell>
          <cell r="C50">
            <v>4519357</v>
          </cell>
          <cell r="D50">
            <v>421963</v>
          </cell>
          <cell r="E50">
            <v>8.5394793294099547E-2</v>
          </cell>
        </row>
        <row r="51">
          <cell r="A51">
            <v>65208</v>
          </cell>
          <cell r="B51">
            <v>4954200</v>
          </cell>
          <cell r="C51">
            <v>4675457</v>
          </cell>
          <cell r="D51">
            <v>278743</v>
          </cell>
          <cell r="E51">
            <v>5.6263978038835732E-2</v>
          </cell>
        </row>
        <row r="52">
          <cell r="C52">
            <v>156100</v>
          </cell>
        </row>
        <row r="53">
          <cell r="A53">
            <v>65207</v>
          </cell>
          <cell r="B53">
            <v>5282640</v>
          </cell>
          <cell r="C53">
            <v>5010559</v>
          </cell>
          <cell r="D53">
            <v>272081</v>
          </cell>
          <cell r="E53">
            <v>5.150474005421532E-2</v>
          </cell>
        </row>
        <row r="54">
          <cell r="A54">
            <v>65208</v>
          </cell>
          <cell r="B54">
            <v>5048040</v>
          </cell>
          <cell r="C54">
            <v>4748129</v>
          </cell>
          <cell r="D54">
            <v>299911</v>
          </cell>
          <cell r="E54">
            <v>5.9411375504156066E-2</v>
          </cell>
        </row>
      </sheetData>
      <sheetData sheetId="5" refreshError="1">
        <row r="6">
          <cell r="A6" t="str">
            <v>САМОСВАЛЫ</v>
          </cell>
        </row>
        <row r="7">
          <cell r="A7" t="str">
            <v>53605-6010-48(A5)</v>
          </cell>
          <cell r="B7">
            <v>2992000</v>
          </cell>
          <cell r="C7">
            <v>1.0200534759358288</v>
          </cell>
          <cell r="D7">
            <v>3052000</v>
          </cell>
          <cell r="E7">
            <v>3009000</v>
          </cell>
          <cell r="N7">
            <v>26700</v>
          </cell>
          <cell r="AB7">
            <v>16000</v>
          </cell>
          <cell r="AD7" t="str">
            <v>4х2</v>
          </cell>
          <cell r="AE7">
            <v>2</v>
          </cell>
          <cell r="AF7">
            <v>11.945</v>
          </cell>
          <cell r="AG7">
            <v>300</v>
          </cell>
          <cell r="AH7">
            <v>292</v>
          </cell>
          <cell r="AI7" t="str">
            <v>ZF9</v>
          </cell>
          <cell r="AJ7">
            <v>6.33</v>
          </cell>
          <cell r="AK7">
            <v>6.5</v>
          </cell>
          <cell r="AL7" t="str">
            <v>–</v>
          </cell>
          <cell r="AM7" t="str">
            <v>315/80R22,5</v>
          </cell>
          <cell r="AN7">
            <v>210</v>
          </cell>
          <cell r="AO7" t="str">
            <v>–</v>
          </cell>
          <cell r="AP7" t="str">
            <v xml:space="preserve">МКБ, дв. Cummins ISB6.7E5 300 (Е-5), ТНВД BOSCH, система нейтрализ. ОГ(AdBlue), аэродинам.козырек, ДЗК, боковая защита, тахограф российского стандарта с блоком СКЗИ, УВЭОС </v>
          </cell>
          <cell r="AQ7">
            <v>60000</v>
          </cell>
        </row>
        <row r="8">
          <cell r="A8" t="str">
            <v>53605-6011-48(A5)</v>
          </cell>
          <cell r="B8">
            <v>3002000</v>
          </cell>
          <cell r="C8">
            <v>1.0199866755496336</v>
          </cell>
          <cell r="D8">
            <v>3062000</v>
          </cell>
          <cell r="E8">
            <v>3009000</v>
          </cell>
          <cell r="N8">
            <v>26700</v>
          </cell>
          <cell r="T8">
            <v>10000</v>
          </cell>
          <cell r="AB8">
            <v>16000</v>
          </cell>
          <cell r="AD8" t="str">
            <v>4х2</v>
          </cell>
          <cell r="AE8">
            <v>2</v>
          </cell>
          <cell r="AF8">
            <v>11.945</v>
          </cell>
          <cell r="AG8">
            <v>300</v>
          </cell>
          <cell r="AH8">
            <v>292</v>
          </cell>
          <cell r="AI8" t="str">
            <v>ZF9</v>
          </cell>
          <cell r="AJ8">
            <v>6.33</v>
          </cell>
          <cell r="AK8">
            <v>8</v>
          </cell>
          <cell r="AL8" t="str">
            <v>–</v>
          </cell>
          <cell r="AM8" t="str">
            <v>315/80R22,5</v>
          </cell>
          <cell r="AN8">
            <v>210</v>
          </cell>
          <cell r="AO8" t="str">
            <v>–</v>
          </cell>
          <cell r="AP8" t="str">
            <v xml:space="preserve">МКБ, дв. Cummins ISB6.7E5 300 (Е-5), ТНВД BOSCH, система нейтрализ. ОГ(AdBlue), аэродинам.козырек, ДЗК, боковая защита, тахограф российского стандарта с блоком СКЗИ, УВЭОС </v>
          </cell>
          <cell r="AQ8">
            <v>60000</v>
          </cell>
        </row>
        <row r="9">
          <cell r="A9" t="str">
            <v>6520-6010-53</v>
          </cell>
          <cell r="B9">
            <v>4411000</v>
          </cell>
          <cell r="C9">
            <v>1.0181364769893448</v>
          </cell>
          <cell r="D9">
            <v>4491000</v>
          </cell>
          <cell r="E9">
            <v>4384000</v>
          </cell>
          <cell r="N9">
            <v>26700</v>
          </cell>
          <cell r="S9">
            <v>15000</v>
          </cell>
          <cell r="U9">
            <v>49000</v>
          </cell>
          <cell r="AB9">
            <v>16000</v>
          </cell>
          <cell r="AD9" t="str">
            <v>6х4</v>
          </cell>
          <cell r="AE9">
            <v>2</v>
          </cell>
          <cell r="AF9">
            <v>20.074999999999999</v>
          </cell>
          <cell r="AG9">
            <v>400</v>
          </cell>
          <cell r="AH9">
            <v>400</v>
          </cell>
          <cell r="AI9" t="str">
            <v>ZF16</v>
          </cell>
          <cell r="AJ9">
            <v>5.1100000000000003</v>
          </cell>
          <cell r="AK9">
            <v>16</v>
          </cell>
          <cell r="AL9" t="str">
            <v>─</v>
          </cell>
          <cell r="AM9" t="str">
            <v>315/80R22,5</v>
          </cell>
          <cell r="AN9">
            <v>350</v>
          </cell>
          <cell r="AO9" t="str">
            <v>─</v>
          </cell>
          <cell r="AP9" t="str">
            <v xml:space="preserve">зад.разгрузка, овал.сеч, МКБ, МОБ, дв. КАМАЗ-740.735-400 (E-5), топл. ап. BOSCH, система нейтрализ. ОГ(AdBlue), Common Rail, пневмоподв. каб., аэродинамич.козырек, ДЗК, боковая защита, тахограф российского стандарта с блоком СКЗИ, УВЭОС </v>
          </cell>
          <cell r="AQ9">
            <v>80000</v>
          </cell>
        </row>
        <row r="10">
          <cell r="A10" t="str">
            <v>6520-6012-53</v>
          </cell>
          <cell r="B10">
            <v>4381000</v>
          </cell>
          <cell r="C10">
            <v>1.0182606710796622</v>
          </cell>
          <cell r="D10">
            <v>4461000</v>
          </cell>
          <cell r="E10">
            <v>4384000</v>
          </cell>
          <cell r="I10">
            <v>14000</v>
          </cell>
          <cell r="N10">
            <v>26700</v>
          </cell>
          <cell r="S10">
            <v>20000</v>
          </cell>
          <cell r="AB10">
            <v>16000</v>
          </cell>
          <cell r="AD10" t="str">
            <v>6х4</v>
          </cell>
          <cell r="AE10">
            <v>2</v>
          </cell>
          <cell r="AF10">
            <v>20.074999999999999</v>
          </cell>
          <cell r="AG10">
            <v>400</v>
          </cell>
          <cell r="AH10">
            <v>400</v>
          </cell>
          <cell r="AI10" t="str">
            <v>ZF16</v>
          </cell>
          <cell r="AJ10">
            <v>5.1100000000000003</v>
          </cell>
          <cell r="AK10">
            <v>20</v>
          </cell>
          <cell r="AL10" t="str">
            <v>─</v>
          </cell>
          <cell r="AM10" t="str">
            <v>315/80R22,5</v>
          </cell>
          <cell r="AN10">
            <v>350</v>
          </cell>
          <cell r="AO10" t="str">
            <v>─</v>
          </cell>
          <cell r="AP10" t="str">
            <v xml:space="preserve">зад.разгрузка, прямоуг.сеч, МКБ, МОБ, дв. КАМАЗ-740.735-400 (E-5), топл. ап. BOSCH, система нейтрализ. ОГ(AdBlue), Common Rail, пневмоподв. каб., обогрев платф.,  ДЗК, аэродин.козырек, боковая защита, тахограф российского стандарта с блоком СКЗИ, УВЭОС </v>
          </cell>
          <cell r="AQ10">
            <v>80000</v>
          </cell>
        </row>
        <row r="11">
          <cell r="A11" t="str">
            <v>6520-306012-53</v>
          </cell>
          <cell r="B11">
            <v>4381000</v>
          </cell>
          <cell r="C11">
            <v>1.0182606710796622</v>
          </cell>
          <cell r="D11">
            <v>4461000</v>
          </cell>
          <cell r="E11">
            <v>4384000</v>
          </cell>
          <cell r="I11">
            <v>14000</v>
          </cell>
          <cell r="N11">
            <v>26700</v>
          </cell>
          <cell r="S11">
            <v>20000</v>
          </cell>
          <cell r="AB11">
            <v>16000</v>
          </cell>
          <cell r="AD11" t="str">
            <v>6х4</v>
          </cell>
          <cell r="AE11">
            <v>2</v>
          </cell>
          <cell r="AF11">
            <v>20.074999999999999</v>
          </cell>
          <cell r="AG11">
            <v>400</v>
          </cell>
          <cell r="AH11">
            <v>400</v>
          </cell>
          <cell r="AI11" t="str">
            <v>ZF16</v>
          </cell>
          <cell r="AJ11">
            <v>5.1100000000000003</v>
          </cell>
          <cell r="AK11">
            <v>20</v>
          </cell>
          <cell r="AL11" t="str">
            <v>─</v>
          </cell>
          <cell r="AM11" t="str">
            <v>315/80R22,5</v>
          </cell>
          <cell r="AN11">
            <v>350</v>
          </cell>
          <cell r="AO11" t="str">
            <v>─</v>
          </cell>
          <cell r="AP11" t="str">
            <v xml:space="preserve">зад.разгрузка, прямоуг.сеч, МКБ, МОБ, дв. КАМАЗ-740.735-400 (E-5), топл. ап. BOSCH, система нейтрализ. ОГ(AdBlue), Common Rail, пневмоподв. каб., обогрев платф., тахограф российского стандарта с блоком СКЗИ, УВЭОС, исп. "ЮГ" (аудиосистема + 2 аудиоколонки , защитная сетка на приборы светотехники (головные + ПТФ+задние), напольные коврики резиновые, автономный воздушный отопитель "Планар 4Д", накладной кондиционер 3,5 кВТ (в составе штатной системы вентиляции кабины) </v>
          </cell>
          <cell r="AQ11">
            <v>80000</v>
          </cell>
        </row>
        <row r="12">
          <cell r="A12" t="str">
            <v>6520-2026012-53</v>
          </cell>
          <cell r="B12">
            <v>4381000</v>
          </cell>
          <cell r="C12">
            <v>1.0182606710796622</v>
          </cell>
          <cell r="D12">
            <v>4461000</v>
          </cell>
          <cell r="E12">
            <v>4384000</v>
          </cell>
          <cell r="I12">
            <v>14000</v>
          </cell>
          <cell r="N12">
            <v>26700</v>
          </cell>
          <cell r="S12">
            <v>20000</v>
          </cell>
          <cell r="AB12">
            <v>16000</v>
          </cell>
          <cell r="AD12" t="str">
            <v>6х4</v>
          </cell>
          <cell r="AE12">
            <v>2</v>
          </cell>
          <cell r="AF12">
            <v>20.074999999999999</v>
          </cell>
          <cell r="AG12">
            <v>400</v>
          </cell>
          <cell r="AH12">
            <v>400</v>
          </cell>
          <cell r="AI12" t="str">
            <v>ZF16</v>
          </cell>
          <cell r="AJ12">
            <v>5.1100000000000003</v>
          </cell>
          <cell r="AK12">
            <v>20</v>
          </cell>
          <cell r="AL12" t="str">
            <v>─</v>
          </cell>
          <cell r="AM12" t="str">
            <v>315/80R22,5</v>
          </cell>
          <cell r="AN12">
            <v>350</v>
          </cell>
          <cell r="AO12" t="str">
            <v>─</v>
          </cell>
          <cell r="AP12" t="str">
            <v xml:space="preserve">зад.разгрузка, прямоуг.сеч, МКБ, МОБ, дв. КАМАЗ-740.735-400 (E-5), топл. ап. АЗПИ, система нейтрализ. ОГ(AdBlue), Common Rail, пневмоподв. каб., обогрев платф., тахограф российского стандарта с блоком СКЗИ, УВЭОС, антенна, исп. "ЮГ" (аудиосистема + 2 аудиоколонки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ell>
          <cell r="AQ12">
            <v>80000</v>
          </cell>
        </row>
        <row r="13">
          <cell r="A13" t="str">
            <v>6520-3026012-53</v>
          </cell>
          <cell r="B13">
            <v>4381000</v>
          </cell>
          <cell r="C13">
            <v>1.0182606710796622</v>
          </cell>
          <cell r="D13">
            <v>4461000</v>
          </cell>
          <cell r="E13">
            <v>4384000</v>
          </cell>
          <cell r="I13">
            <v>14000</v>
          </cell>
          <cell r="N13">
            <v>26700</v>
          </cell>
          <cell r="S13">
            <v>20000</v>
          </cell>
          <cell r="AB13">
            <v>16000</v>
          </cell>
          <cell r="AD13" t="str">
            <v>6х4</v>
          </cell>
          <cell r="AE13">
            <v>2</v>
          </cell>
          <cell r="AF13">
            <v>20.074999999999999</v>
          </cell>
          <cell r="AG13">
            <v>400</v>
          </cell>
          <cell r="AH13">
            <v>400</v>
          </cell>
          <cell r="AI13" t="str">
            <v>ZF16</v>
          </cell>
          <cell r="AJ13">
            <v>5.1100000000000003</v>
          </cell>
          <cell r="AK13">
            <v>20</v>
          </cell>
          <cell r="AL13" t="str">
            <v>─</v>
          </cell>
          <cell r="AM13" t="str">
            <v>315/80R22,5</v>
          </cell>
          <cell r="AN13">
            <v>350</v>
          </cell>
          <cell r="AO13" t="str">
            <v>─</v>
          </cell>
          <cell r="AP13" t="str">
            <v xml:space="preserve">зад.разгрузка, прямоуг.сеч, МКБ, МОБ, дв. КАМАЗ-740.735-400 (E-5), топл. ап. АЗПИ, система нейтрализ. ОГ(AdBlue), Common Rail, пневмоподв. каб., обогрев платф., тахограф российского стандарта с блоком СКЗИ, УВЭОС, исп. "ЮГ" (аудиосистема + 2 аудиоколонки + антенна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ell>
          <cell r="AQ13">
            <v>80000</v>
          </cell>
        </row>
        <row r="14">
          <cell r="A14" t="str">
            <v>6520-26012-53</v>
          </cell>
          <cell r="B14">
            <v>4381000</v>
          </cell>
          <cell r="C14">
            <v>1.0182606710796622</v>
          </cell>
          <cell r="D14">
            <v>4461000</v>
          </cell>
          <cell r="E14">
            <v>4384000</v>
          </cell>
          <cell r="H14">
            <v>0</v>
          </cell>
          <cell r="I14">
            <v>14000</v>
          </cell>
          <cell r="N14">
            <v>26700</v>
          </cell>
          <cell r="S14">
            <v>20000</v>
          </cell>
          <cell r="AB14">
            <v>16000</v>
          </cell>
          <cell r="AD14" t="str">
            <v>6х4</v>
          </cell>
          <cell r="AE14">
            <v>2</v>
          </cell>
          <cell r="AF14">
            <v>20.074999999999999</v>
          </cell>
          <cell r="AG14">
            <v>400</v>
          </cell>
          <cell r="AH14">
            <v>400</v>
          </cell>
          <cell r="AI14" t="str">
            <v>ZF16</v>
          </cell>
          <cell r="AJ14">
            <v>5.1100000000000003</v>
          </cell>
          <cell r="AK14">
            <v>20</v>
          </cell>
          <cell r="AL14" t="str">
            <v>─</v>
          </cell>
          <cell r="AM14" t="str">
            <v>315/80R22,5</v>
          </cell>
          <cell r="AN14">
            <v>350</v>
          </cell>
          <cell r="AO14" t="str">
            <v>─</v>
          </cell>
          <cell r="AP14" t="str">
            <v xml:space="preserve">зад.разгрузка, прямоуг.сеч, МКБ, МОБ, дв. КАМАЗ-740.735-400 (E-5), топл. ап. АЗПИ, система нейтрализ. ОГ(AdBlue), Common Rail, пневмоподв. каб., обогрев платф., ДЗК, аэродин.козырек, боковая защита, тахограф российского стандарта с блоком СКЗИ, УВЭОС </v>
          </cell>
          <cell r="AQ14">
            <v>80000</v>
          </cell>
        </row>
        <row r="15">
          <cell r="A15" t="str">
            <v>6520-6013-53</v>
          </cell>
          <cell r="B15">
            <v>4376000</v>
          </cell>
          <cell r="C15">
            <v>1.0182815356489945</v>
          </cell>
          <cell r="D15">
            <v>4456000</v>
          </cell>
          <cell r="E15">
            <v>4384000</v>
          </cell>
          <cell r="I15">
            <v>14000</v>
          </cell>
          <cell r="N15">
            <v>26700</v>
          </cell>
          <cell r="S15">
            <v>15000</v>
          </cell>
          <cell r="AB15">
            <v>16000</v>
          </cell>
          <cell r="AD15" t="str">
            <v>6х4</v>
          </cell>
          <cell r="AE15">
            <v>2</v>
          </cell>
          <cell r="AF15">
            <v>20.074999999999999</v>
          </cell>
          <cell r="AG15">
            <v>400</v>
          </cell>
          <cell r="AH15">
            <v>400</v>
          </cell>
          <cell r="AI15" t="str">
            <v>ZF16</v>
          </cell>
          <cell r="AJ15">
            <v>5.1100000000000003</v>
          </cell>
          <cell r="AK15">
            <v>16</v>
          </cell>
          <cell r="AL15" t="str">
            <v>─</v>
          </cell>
          <cell r="AM15" t="str">
            <v>315/80R22,5</v>
          </cell>
          <cell r="AN15">
            <v>350</v>
          </cell>
          <cell r="AO15" t="str">
            <v>─</v>
          </cell>
          <cell r="AP15" t="str">
            <v xml:space="preserve">зад.разгрузка, прямоуг.сеч, МКБ, МОБ, дв. КАМАЗ-740.735-400 (E-5), топл. ап. BOSCH, система нейтрализ. ОГ(AdBlue), Common Rail, пневмоподв. каб., обогрев платф., аэродинамич.козырек, боковая защита, тахограф российского стандарта с блоком СКЗИ, УВЭОС </v>
          </cell>
          <cell r="AQ15">
            <v>80000</v>
          </cell>
        </row>
        <row r="16">
          <cell r="A16" t="str">
            <v>6520-26013-53</v>
          </cell>
          <cell r="B16">
            <v>4376000</v>
          </cell>
          <cell r="C16">
            <v>1.0182815356489945</v>
          </cell>
          <cell r="D16">
            <v>4456000</v>
          </cell>
          <cell r="E16">
            <v>4384000</v>
          </cell>
          <cell r="H16">
            <v>0</v>
          </cell>
          <cell r="I16">
            <v>14000</v>
          </cell>
          <cell r="N16">
            <v>26700</v>
          </cell>
          <cell r="S16">
            <v>15000</v>
          </cell>
          <cell r="AB16">
            <v>16000</v>
          </cell>
          <cell r="AD16" t="str">
            <v>6х4</v>
          </cell>
          <cell r="AE16">
            <v>2</v>
          </cell>
          <cell r="AF16">
            <v>20.074999999999999</v>
          </cell>
          <cell r="AG16">
            <v>400</v>
          </cell>
          <cell r="AH16">
            <v>400</v>
          </cell>
          <cell r="AI16" t="str">
            <v>ZF16</v>
          </cell>
          <cell r="AJ16">
            <v>5.1100000000000003</v>
          </cell>
          <cell r="AK16">
            <v>16</v>
          </cell>
          <cell r="AL16" t="str">
            <v>─</v>
          </cell>
          <cell r="AM16" t="str">
            <v>315/80R22,5</v>
          </cell>
          <cell r="AN16">
            <v>350</v>
          </cell>
          <cell r="AO16" t="str">
            <v>─</v>
          </cell>
          <cell r="AP16" t="str">
            <v xml:space="preserve">зад.разгрузка, прямоуг.сеч, МКБ, МОБ, дв. КАМАЗ-740.735-400 (E-5), топл. ап. АЗПИ, система нейтрализ. ОГ(AdBlue), Common Rail, пневмоподв. каб., обогрев платф., аэродинамич.козырек, боковая защита, тахограф российского стандарта с блоком СКЗИ, УВЭОС </v>
          </cell>
          <cell r="AQ16">
            <v>80000</v>
          </cell>
        </row>
        <row r="17">
          <cell r="A17" t="str">
            <v>6520-6014-53</v>
          </cell>
          <cell r="B17">
            <v>4361000</v>
          </cell>
          <cell r="C17">
            <v>1.0183444164182527</v>
          </cell>
          <cell r="D17">
            <v>4441000</v>
          </cell>
          <cell r="E17">
            <v>4384000</v>
          </cell>
          <cell r="I17">
            <v>14000</v>
          </cell>
          <cell r="N17">
            <v>26700</v>
          </cell>
          <cell r="AB17">
            <v>16000</v>
          </cell>
          <cell r="AD17" t="str">
            <v>6х4</v>
          </cell>
          <cell r="AE17">
            <v>2</v>
          </cell>
          <cell r="AF17">
            <v>20.074999999999999</v>
          </cell>
          <cell r="AG17">
            <v>400</v>
          </cell>
          <cell r="AH17">
            <v>400</v>
          </cell>
          <cell r="AI17" t="str">
            <v>ZF16</v>
          </cell>
          <cell r="AJ17">
            <v>5.1100000000000003</v>
          </cell>
          <cell r="AK17">
            <v>12</v>
          </cell>
          <cell r="AL17" t="str">
            <v>─</v>
          </cell>
          <cell r="AM17" t="str">
            <v>315/80R22,5</v>
          </cell>
          <cell r="AN17">
            <v>350</v>
          </cell>
          <cell r="AO17" t="str">
            <v>─</v>
          </cell>
          <cell r="AP17" t="str">
            <v xml:space="preserve">зад.разгрузка, прямоуг.сеч.,  МКБ, МОБ, дв. КАМАЗ-740.735-400 (E-5), топл. ап. BOSCH, система нейтрализ. ОГ(AdBlue), Common Rail, пневмоподв. каб., обогрев платф., аэродинамич.козырек, боковая защита,  тахограф российского стандарта с блоком СКЗИ, УВЭОС </v>
          </cell>
          <cell r="AQ17">
            <v>80000</v>
          </cell>
        </row>
        <row r="18">
          <cell r="A18" t="str">
            <v>6520-6014-49(B5)</v>
          </cell>
          <cell r="B18">
            <v>4567000</v>
          </cell>
          <cell r="C18">
            <v>1.0218962119553316</v>
          </cell>
          <cell r="D18">
            <v>4667000</v>
          </cell>
          <cell r="E18">
            <v>4384000</v>
          </cell>
          <cell r="F18">
            <v>220000</v>
          </cell>
          <cell r="N18">
            <v>26700</v>
          </cell>
          <cell r="S18">
            <v>20000</v>
          </cell>
          <cell r="AB18">
            <v>16000</v>
          </cell>
          <cell r="AD18" t="str">
            <v>6х4</v>
          </cell>
          <cell r="AE18">
            <v>2</v>
          </cell>
          <cell r="AF18">
            <v>20.074999999999999</v>
          </cell>
          <cell r="AG18">
            <v>400</v>
          </cell>
          <cell r="AH18">
            <v>390</v>
          </cell>
          <cell r="AI18" t="str">
            <v>ZF16</v>
          </cell>
          <cell r="AJ18">
            <v>5.1100000000000003</v>
          </cell>
          <cell r="AK18">
            <v>20</v>
          </cell>
          <cell r="AL18" t="str">
            <v>─</v>
          </cell>
          <cell r="AM18" t="str">
            <v>315/80R22,5</v>
          </cell>
          <cell r="AN18">
            <v>350</v>
          </cell>
          <cell r="AO18" t="str">
            <v>─</v>
          </cell>
          <cell r="AP18" t="str">
            <v xml:space="preserve">зад.разгрузка, прямоуг.сеч, МКБ, МОБ, дв. Cummins ISL 400 50 (Е-5), система нейтрализ. ОГ(AdBlue), ТНВД BOSCH, пневмоподв. каб., аэродинамич.козырек, боковая защита, тахограф российского стандарта с блоком СКЗИ, УВЭОС </v>
          </cell>
          <cell r="AQ18">
            <v>100000</v>
          </cell>
        </row>
        <row r="19">
          <cell r="A19" t="str">
            <v>6520-6020-49(B5)</v>
          </cell>
          <cell r="B19">
            <v>4653000</v>
          </cell>
          <cell r="C19">
            <v>1.021491510853213</v>
          </cell>
          <cell r="D19">
            <v>4753000</v>
          </cell>
          <cell r="E19">
            <v>4384000</v>
          </cell>
          <cell r="F19">
            <v>220000</v>
          </cell>
          <cell r="N19">
            <v>26700</v>
          </cell>
          <cell r="S19">
            <v>15000</v>
          </cell>
          <cell r="U19">
            <v>49000</v>
          </cell>
          <cell r="V19">
            <v>20000</v>
          </cell>
          <cell r="W19">
            <v>10000</v>
          </cell>
          <cell r="X19">
            <v>12000</v>
          </cell>
          <cell r="AB19">
            <v>16000</v>
          </cell>
          <cell r="AD19" t="str">
            <v>6х4</v>
          </cell>
          <cell r="AE19">
            <v>2</v>
          </cell>
          <cell r="AF19">
            <v>20.074999999999999</v>
          </cell>
          <cell r="AG19">
            <v>400</v>
          </cell>
          <cell r="AH19">
            <v>390</v>
          </cell>
          <cell r="AI19" t="str">
            <v>ZF16</v>
          </cell>
          <cell r="AJ19">
            <v>5.1100000000000003</v>
          </cell>
          <cell r="AK19">
            <v>16</v>
          </cell>
          <cell r="AL19" t="str">
            <v>─</v>
          </cell>
          <cell r="AM19" t="str">
            <v>315/80R22,5</v>
          </cell>
          <cell r="AN19">
            <v>350</v>
          </cell>
          <cell r="AO19" t="str">
            <v>шк-пет.</v>
          </cell>
          <cell r="AP19" t="str">
            <v xml:space="preserve">зад.разгрузка, овал.сеч, МКБ, МОБ,  дв. Cummins ISL 400 50 (Е-5), топл. ап. BOSCH, система нейтрализ. ОГ (AdBlue), Common Rail, пневмоподв. каб., аэродинамич.козырек, ДЗК, боковая защита, тахограф российского стандарта с блоком СКЗИ, УВЭОС </v>
          </cell>
          <cell r="AQ19">
            <v>100000</v>
          </cell>
        </row>
        <row r="20">
          <cell r="A20" t="str">
            <v>6520-6021-49(B5)</v>
          </cell>
          <cell r="B20">
            <v>4604000</v>
          </cell>
          <cell r="C20">
            <v>1.0217202432667245</v>
          </cell>
          <cell r="D20">
            <v>4704000</v>
          </cell>
          <cell r="E20">
            <v>4384000</v>
          </cell>
          <cell r="F20">
            <v>220000</v>
          </cell>
          <cell r="N20">
            <v>26700</v>
          </cell>
          <cell r="S20">
            <v>15000</v>
          </cell>
          <cell r="V20">
            <v>20000</v>
          </cell>
          <cell r="W20">
            <v>10000</v>
          </cell>
          <cell r="X20">
            <v>12000</v>
          </cell>
          <cell r="AB20">
            <v>16000</v>
          </cell>
          <cell r="AD20" t="str">
            <v>6х4</v>
          </cell>
          <cell r="AE20">
            <v>2</v>
          </cell>
          <cell r="AF20">
            <v>20.074999999999999</v>
          </cell>
          <cell r="AG20">
            <v>400</v>
          </cell>
          <cell r="AH20">
            <v>390</v>
          </cell>
          <cell r="AI20" t="str">
            <v>ZF16</v>
          </cell>
          <cell r="AJ20">
            <v>5.1100000000000003</v>
          </cell>
          <cell r="AK20">
            <v>16</v>
          </cell>
          <cell r="AL20" t="str">
            <v>─</v>
          </cell>
          <cell r="AM20" t="str">
            <v>315/80R22,5</v>
          </cell>
          <cell r="AN20">
            <v>350</v>
          </cell>
          <cell r="AO20" t="str">
            <v>шк-пет.</v>
          </cell>
          <cell r="AP20" t="str">
            <v xml:space="preserve">зад.разгрузка, прямоуг.сеч, МКБ, МОБ,  дв. Cummins ISL 400 50 (Е-5), топл. ап. BOSCH, система нейтрализ. ОГ (AdBlue), Common Rail, аэродинамич.козырек, боковая защита, пневмоподв. каб., тахограф российского стандарта с блоком СКЗИ, УВЭОС </v>
          </cell>
          <cell r="AQ20">
            <v>100000</v>
          </cell>
        </row>
        <row r="21">
          <cell r="A21" t="str">
            <v>6520-6022-49(B5)</v>
          </cell>
          <cell r="B21">
            <v>4638000</v>
          </cell>
          <cell r="C21">
            <v>1.0215610176800345</v>
          </cell>
          <cell r="D21">
            <v>4738000</v>
          </cell>
          <cell r="E21">
            <v>4384000</v>
          </cell>
          <cell r="F21">
            <v>220000</v>
          </cell>
          <cell r="N21">
            <v>26700</v>
          </cell>
          <cell r="U21">
            <v>49000</v>
          </cell>
          <cell r="V21">
            <v>20000</v>
          </cell>
          <cell r="W21">
            <v>10000</v>
          </cell>
          <cell r="X21">
            <v>12000</v>
          </cell>
          <cell r="AB21">
            <v>16000</v>
          </cell>
          <cell r="AD21" t="str">
            <v>6х4</v>
          </cell>
          <cell r="AE21">
            <v>2</v>
          </cell>
          <cell r="AF21">
            <v>20.074999999999999</v>
          </cell>
          <cell r="AG21">
            <v>400</v>
          </cell>
          <cell r="AH21">
            <v>390</v>
          </cell>
          <cell r="AI21" t="str">
            <v>ZF16</v>
          </cell>
          <cell r="AJ21">
            <v>5.1100000000000003</v>
          </cell>
          <cell r="AK21">
            <v>12</v>
          </cell>
          <cell r="AL21" t="str">
            <v>─</v>
          </cell>
          <cell r="AM21" t="str">
            <v>315/80R22,5</v>
          </cell>
          <cell r="AN21">
            <v>350</v>
          </cell>
          <cell r="AO21" t="str">
            <v>шк-пет.</v>
          </cell>
          <cell r="AP21" t="str">
            <v xml:space="preserve">зад.разгрузка, овал.сеч, МКБ, МОБ,  дв. Cummins ISL 400 50 (Е-5), топл. ап. BOSCH, система нейтрализ. ОГ (AdBlue), Common Rail, пневмоподв. каб., аэродинамич.козырек, ДЗК, боковая защита, тахограф российского стандарта с блоком СКЗИ, УВЭОС </v>
          </cell>
          <cell r="AQ21">
            <v>100000</v>
          </cell>
        </row>
        <row r="22">
          <cell r="A22" t="str">
            <v>6520-6024-49(B5)</v>
          </cell>
          <cell r="B22">
            <v>4589000</v>
          </cell>
          <cell r="C22">
            <v>1.0217912399215516</v>
          </cell>
          <cell r="D22">
            <v>4689000</v>
          </cell>
          <cell r="E22">
            <v>4384000</v>
          </cell>
          <cell r="F22">
            <v>220000</v>
          </cell>
          <cell r="N22">
            <v>26700</v>
          </cell>
          <cell r="V22">
            <v>20000</v>
          </cell>
          <cell r="W22">
            <v>10000</v>
          </cell>
          <cell r="X22">
            <v>12000</v>
          </cell>
          <cell r="AB22">
            <v>16000</v>
          </cell>
          <cell r="AD22" t="str">
            <v>6х4</v>
          </cell>
          <cell r="AE22">
            <v>2</v>
          </cell>
          <cell r="AF22">
            <v>20.074999999999999</v>
          </cell>
          <cell r="AG22">
            <v>400</v>
          </cell>
          <cell r="AH22">
            <v>390</v>
          </cell>
          <cell r="AI22" t="str">
            <v>ZF16</v>
          </cell>
          <cell r="AJ22">
            <v>5.1100000000000003</v>
          </cell>
          <cell r="AK22">
            <v>12</v>
          </cell>
          <cell r="AL22" t="str">
            <v>─</v>
          </cell>
          <cell r="AM22" t="str">
            <v>315/80R22,5</v>
          </cell>
          <cell r="AN22">
            <v>350</v>
          </cell>
          <cell r="AO22" t="str">
            <v>шк-пет.</v>
          </cell>
          <cell r="AP22" t="str">
            <v xml:space="preserve">зад.разгрузка, прямоуг.сеч, МКБ, МОБ,  дв. Cummins ISL 400 50 (Е-5), топл. ап. BOSCH, система нейтрализ. ОГ (AdBlue), Common Rail, пневмоподв. каб., аэродинамич.козырек, боковая защита, тахограф российского стандарта с блоком СКЗИ, УВЭОС </v>
          </cell>
          <cell r="AQ22">
            <v>100000</v>
          </cell>
        </row>
        <row r="23">
          <cell r="A23" t="str">
            <v>6520-6025-49(B5)</v>
          </cell>
          <cell r="B23">
            <v>4609000</v>
          </cell>
          <cell r="C23">
            <v>1.0216966804078975</v>
          </cell>
          <cell r="D23">
            <v>4709000</v>
          </cell>
          <cell r="E23">
            <v>4384000</v>
          </cell>
          <cell r="F23">
            <v>220000</v>
          </cell>
          <cell r="N23">
            <v>26700</v>
          </cell>
          <cell r="S23">
            <v>20000</v>
          </cell>
          <cell r="V23">
            <v>20000</v>
          </cell>
          <cell r="W23">
            <v>10000</v>
          </cell>
          <cell r="X23">
            <v>12000</v>
          </cell>
          <cell r="AB23">
            <v>16000</v>
          </cell>
          <cell r="AD23" t="str">
            <v>6х4</v>
          </cell>
          <cell r="AE23">
            <v>2</v>
          </cell>
          <cell r="AF23">
            <v>20.074999999999999</v>
          </cell>
          <cell r="AG23">
            <v>400</v>
          </cell>
          <cell r="AH23">
            <v>390</v>
          </cell>
          <cell r="AI23" t="str">
            <v>ZF16</v>
          </cell>
          <cell r="AJ23">
            <v>5.1100000000000003</v>
          </cell>
          <cell r="AK23">
            <v>20</v>
          </cell>
          <cell r="AL23" t="str">
            <v>─</v>
          </cell>
          <cell r="AM23" t="str">
            <v>315/80R22,5</v>
          </cell>
          <cell r="AN23">
            <v>350</v>
          </cell>
          <cell r="AO23" t="str">
            <v>шк-пет.</v>
          </cell>
          <cell r="AP23" t="str">
            <v xml:space="preserve">зад.разгрузка, прямоуг.сеч, МКБ, МОБ,  дв. Cummins ISL 400 50 (Е-5), топл. ап. BOSCH, система нейтрализ. ОГ (AdBlue), Common Rail, пневмоподв. каб., аэродинамич.козырек, боковая защита, тахограф российского стандарта с блоком СКЗИ, УВЭОС </v>
          </cell>
          <cell r="AQ23">
            <v>100000</v>
          </cell>
        </row>
        <row r="24">
          <cell r="A24" t="str">
            <v>6520-6041-53</v>
          </cell>
          <cell r="B24">
            <v>4393000</v>
          </cell>
          <cell r="C24">
            <v>1.0200318688823127</v>
          </cell>
          <cell r="D24">
            <v>4481000</v>
          </cell>
          <cell r="E24">
            <v>4384000</v>
          </cell>
          <cell r="I24">
            <v>14000</v>
          </cell>
          <cell r="K24">
            <v>20000</v>
          </cell>
          <cell r="N24">
            <v>26700</v>
          </cell>
          <cell r="S24">
            <v>20000</v>
          </cell>
          <cell r="AB24">
            <v>16000</v>
          </cell>
          <cell r="AD24" t="str">
            <v>6х4</v>
          </cell>
          <cell r="AE24">
            <v>2</v>
          </cell>
          <cell r="AF24">
            <v>20.074999999999999</v>
          </cell>
          <cell r="AG24">
            <v>400</v>
          </cell>
          <cell r="AH24">
            <v>400</v>
          </cell>
          <cell r="AI24" t="str">
            <v>ZF16</v>
          </cell>
          <cell r="AJ24">
            <v>5.1100000000000003</v>
          </cell>
          <cell r="AK24">
            <v>20</v>
          </cell>
          <cell r="AL24">
            <v>1</v>
          </cell>
          <cell r="AM24" t="str">
            <v>315/80R22,5</v>
          </cell>
          <cell r="AN24">
            <v>350</v>
          </cell>
          <cell r="AO24" t="str">
            <v>─</v>
          </cell>
          <cell r="AP24" t="str">
            <v xml:space="preserve">зад.разгрузка, прямоуг.сеч, МКБ, МОБ, дв. КАМАЗ-740.735-400 (E-5), топл. ап. BOSCH, Common Rail, система нейтрализ. ОГ (AdBlue), пневмоподв. каб.,обогрев платф., ДЗК, аэродин.козырек, боковая защита, тахограф российского стандарта с блоком СКЗИ, УВЭОС </v>
          </cell>
          <cell r="AQ24">
            <v>88000</v>
          </cell>
        </row>
        <row r="25">
          <cell r="A25" t="str">
            <v>6520-26041-53</v>
          </cell>
          <cell r="B25">
            <v>4393000</v>
          </cell>
          <cell r="C25">
            <v>1.0200318688823127</v>
          </cell>
          <cell r="D25">
            <v>4481000</v>
          </cell>
          <cell r="E25">
            <v>4384000</v>
          </cell>
          <cell r="H25">
            <v>0</v>
          </cell>
          <cell r="I25">
            <v>14000</v>
          </cell>
          <cell r="K25">
            <v>20000</v>
          </cell>
          <cell r="N25">
            <v>26700</v>
          </cell>
          <cell r="S25">
            <v>20000</v>
          </cell>
          <cell r="AB25">
            <v>16000</v>
          </cell>
          <cell r="AD25" t="str">
            <v>6х4</v>
          </cell>
          <cell r="AE25">
            <v>2</v>
          </cell>
          <cell r="AF25">
            <v>20.074999999999999</v>
          </cell>
          <cell r="AG25">
            <v>400</v>
          </cell>
          <cell r="AH25">
            <v>400</v>
          </cell>
          <cell r="AI25" t="str">
            <v>ZF16</v>
          </cell>
          <cell r="AJ25">
            <v>5.1100000000000003</v>
          </cell>
          <cell r="AK25">
            <v>20</v>
          </cell>
          <cell r="AL25">
            <v>1</v>
          </cell>
          <cell r="AM25" t="str">
            <v>315/80R22,5</v>
          </cell>
          <cell r="AN25">
            <v>350</v>
          </cell>
          <cell r="AO25" t="str">
            <v>─</v>
          </cell>
          <cell r="AP25" t="str">
            <v xml:space="preserve">зад.разгрузка, прямоуг.сеч, МКБ, МОБ, дв. КАМАЗ-740.735-400 (E-5), топл. ап. АЗПИ, Common Rail, система нейтрализ. ОГ (AdBlue), пневмоподв. каб.,обогрев платф., ДЗК, аэродин.козырек, боковая защита, тахограф российского стандарта с блоком СКЗИ, УВЭОС </v>
          </cell>
          <cell r="AQ25">
            <v>88000</v>
          </cell>
        </row>
        <row r="26">
          <cell r="A26" t="str">
            <v>6520-306041-53</v>
          </cell>
          <cell r="B26">
            <v>4393000</v>
          </cell>
          <cell r="C26">
            <v>1.0200318688823127</v>
          </cell>
          <cell r="D26">
            <v>4481000</v>
          </cell>
          <cell r="E26">
            <v>4384000</v>
          </cell>
          <cell r="H26">
            <v>0</v>
          </cell>
          <cell r="I26">
            <v>14000</v>
          </cell>
          <cell r="K26">
            <v>20000</v>
          </cell>
          <cell r="N26">
            <v>26700</v>
          </cell>
          <cell r="S26">
            <v>20000</v>
          </cell>
          <cell r="AB26">
            <v>16000</v>
          </cell>
          <cell r="AD26" t="str">
            <v>6х4</v>
          </cell>
          <cell r="AE26">
            <v>2</v>
          </cell>
          <cell r="AF26">
            <v>20.074999999999999</v>
          </cell>
          <cell r="AG26">
            <v>400</v>
          </cell>
          <cell r="AH26">
            <v>400</v>
          </cell>
          <cell r="AI26" t="str">
            <v>ZF16</v>
          </cell>
          <cell r="AJ26">
            <v>5.1100000000000003</v>
          </cell>
          <cell r="AK26">
            <v>20</v>
          </cell>
          <cell r="AL26">
            <v>1</v>
          </cell>
          <cell r="AM26" t="str">
            <v>315/80R22,5</v>
          </cell>
          <cell r="AN26">
            <v>350</v>
          </cell>
          <cell r="AO26" t="str">
            <v>─</v>
          </cell>
          <cell r="AP26" t="str">
            <v xml:space="preserve">зад.разгрузка, прямоуг.сеч, МКБ, МОБ, дв. КАМАЗ-740.735-400 (E-5), топл. ап. BOSCH, Common Rail, система нейтрализ. ОГ (AdBlue), пневмоподв. каб.,обогрев платф., тахограф российского стандарта с блоком СКЗИ, УВЭОС, исп. "ЮГ" (аудиосистема + 2 аудиоколонки , защитная сетка на приборы светотехники (головные + ПТФ+задние), напольные коврики резиновые, автономный воздушный отопитель "Планар 4Д", накладной кондиционер 3,5 кВТ (в составе штатной системы вентиляции кабины) </v>
          </cell>
          <cell r="AQ26">
            <v>88000</v>
          </cell>
        </row>
        <row r="27">
          <cell r="A27" t="str">
            <v>6520-2026041-53</v>
          </cell>
          <cell r="B27">
            <v>4393000</v>
          </cell>
          <cell r="C27">
            <v>1.0200318688823127</v>
          </cell>
          <cell r="D27">
            <v>4481000</v>
          </cell>
          <cell r="E27">
            <v>4384000</v>
          </cell>
          <cell r="H27">
            <v>0</v>
          </cell>
          <cell r="I27">
            <v>14000</v>
          </cell>
          <cell r="K27">
            <v>20000</v>
          </cell>
          <cell r="N27">
            <v>26700</v>
          </cell>
          <cell r="S27">
            <v>20000</v>
          </cell>
          <cell r="AB27">
            <v>16000</v>
          </cell>
          <cell r="AD27" t="str">
            <v>6х4</v>
          </cell>
          <cell r="AE27">
            <v>2</v>
          </cell>
          <cell r="AF27">
            <v>20.074999999999999</v>
          </cell>
          <cell r="AG27">
            <v>400</v>
          </cell>
          <cell r="AH27">
            <v>400</v>
          </cell>
          <cell r="AI27" t="str">
            <v>ZF16</v>
          </cell>
          <cell r="AJ27">
            <v>5.1100000000000003</v>
          </cell>
          <cell r="AK27">
            <v>20</v>
          </cell>
          <cell r="AL27">
            <v>1</v>
          </cell>
          <cell r="AM27" t="str">
            <v>315/80R22,5</v>
          </cell>
          <cell r="AN27">
            <v>350</v>
          </cell>
          <cell r="AO27" t="str">
            <v>─</v>
          </cell>
          <cell r="AP27" t="str">
            <v xml:space="preserve">зад.разгрузка, прямоуг.сеч, МКБ, МОБ, дв. КАМАЗ-740.735-400 (E-5), топл. ап. АЗПИ, Common Rail, система нейтрализ. ОГ (AdBlue), пневмоподв. каб.,обогрев платф., тахограф российского стандарта с блоком СКЗИ, УВЭОС, антенна, исп. "ЮГ" (аудиосистема + 2 аудиоколонки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ell>
          <cell r="AQ27">
            <v>88000</v>
          </cell>
        </row>
        <row r="28">
          <cell r="A28" t="str">
            <v>6520-3026041-53</v>
          </cell>
          <cell r="B28">
            <v>4393000</v>
          </cell>
          <cell r="C28">
            <v>1.0200318688823127</v>
          </cell>
          <cell r="D28">
            <v>4481000</v>
          </cell>
          <cell r="E28">
            <v>4384000</v>
          </cell>
          <cell r="H28">
            <v>0</v>
          </cell>
          <cell r="I28">
            <v>14000</v>
          </cell>
          <cell r="K28">
            <v>20000</v>
          </cell>
          <cell r="N28">
            <v>26700</v>
          </cell>
          <cell r="S28">
            <v>20000</v>
          </cell>
          <cell r="AB28">
            <v>16000</v>
          </cell>
          <cell r="AD28" t="str">
            <v>6х4</v>
          </cell>
          <cell r="AE28">
            <v>2</v>
          </cell>
          <cell r="AF28">
            <v>20.074999999999999</v>
          </cell>
          <cell r="AG28">
            <v>400</v>
          </cell>
          <cell r="AH28">
            <v>400</v>
          </cell>
          <cell r="AI28" t="str">
            <v>ZF16</v>
          </cell>
          <cell r="AJ28">
            <v>5.1100000000000003</v>
          </cell>
          <cell r="AK28">
            <v>20</v>
          </cell>
          <cell r="AL28">
            <v>1</v>
          </cell>
          <cell r="AM28" t="str">
            <v>315/80R22,5</v>
          </cell>
          <cell r="AN28">
            <v>350</v>
          </cell>
          <cell r="AO28" t="str">
            <v>─</v>
          </cell>
          <cell r="AP28" t="str">
            <v xml:space="preserve">зад.разгрузка, прямоуг.сеч, МКБ, МОБ, дв. КАМАЗ-740.735-400 (E-5), топл. ап. АЗПИ, Common Rail, система нейтрализ. ОГ (AdBlue), пневмоподв. каб.,обогрев платф., тахограф российского стандарта с блоком СКЗИ, УВЭОС, исп. "ЮГ" (аудиосистема + 2 аудиоколонки + антенна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ell>
          <cell r="AQ28">
            <v>88000</v>
          </cell>
        </row>
        <row r="29">
          <cell r="A29" t="str">
            <v>6520-7915-49(B5)</v>
          </cell>
          <cell r="B29">
            <v>4748000</v>
          </cell>
          <cell r="C29">
            <v>1.0229570345408594</v>
          </cell>
          <cell r="D29">
            <v>4857000</v>
          </cell>
          <cell r="E29">
            <v>4384000</v>
          </cell>
          <cell r="F29">
            <v>220000</v>
          </cell>
          <cell r="M29">
            <v>85000</v>
          </cell>
          <cell r="N29">
            <v>26700</v>
          </cell>
          <cell r="P29">
            <v>105000</v>
          </cell>
          <cell r="S29">
            <v>20000</v>
          </cell>
          <cell r="AB29">
            <v>16000</v>
          </cell>
          <cell r="AD29" t="str">
            <v>6х4</v>
          </cell>
          <cell r="AE29">
            <v>2</v>
          </cell>
          <cell r="AF29">
            <v>20.074999999999999</v>
          </cell>
          <cell r="AG29">
            <v>400</v>
          </cell>
          <cell r="AH29">
            <v>390</v>
          </cell>
          <cell r="AI29" t="str">
            <v>ZF16</v>
          </cell>
          <cell r="AJ29">
            <v>5.1100000000000003</v>
          </cell>
          <cell r="AK29">
            <v>20</v>
          </cell>
          <cell r="AL29" t="str">
            <v>─</v>
          </cell>
          <cell r="AM29" t="str">
            <v>315/80R22,5</v>
          </cell>
          <cell r="AN29">
            <v>350</v>
          </cell>
          <cell r="AO29" t="str">
            <v>─</v>
          </cell>
          <cell r="AP29" t="str">
            <v xml:space="preserve">зад.разгрузка, прямоуг.сеч, МКБ, МОБ, дв. Cummins ISL 400 50 (Е-5), система нейтрализ. ОГ(AdBlue), ТНВД BOSCH, КОМ FH 9731, пневмоподв. каб., ДЗК, аэродин.козырек, боковая защита, тахограф российского стандарта с блоком СКЗИ, рестайлинг 2, УВЭОС </v>
          </cell>
          <cell r="AQ29">
            <v>109000</v>
          </cell>
        </row>
        <row r="30">
          <cell r="A30" t="str">
            <v>6520-001-49(B5)</v>
          </cell>
          <cell r="B30">
            <v>5216000</v>
          </cell>
          <cell r="C30">
            <v>1.0201303680981595</v>
          </cell>
          <cell r="D30">
            <v>5321000</v>
          </cell>
          <cell r="E30">
            <v>5101000</v>
          </cell>
          <cell r="F30">
            <v>220000</v>
          </cell>
          <cell r="AD30" t="str">
            <v>6х4</v>
          </cell>
          <cell r="AE30">
            <v>2</v>
          </cell>
          <cell r="AF30">
            <v>21</v>
          </cell>
          <cell r="AG30">
            <v>400</v>
          </cell>
          <cell r="AH30">
            <v>390</v>
          </cell>
          <cell r="AI30" t="str">
            <v>ZF16</v>
          </cell>
          <cell r="AJ30">
            <v>5.1100000000000003</v>
          </cell>
          <cell r="AK30">
            <v>16</v>
          </cell>
          <cell r="AL30" t="str">
            <v>─</v>
          </cell>
          <cell r="AM30" t="str">
            <v>315/80R22,5</v>
          </cell>
          <cell r="AN30">
            <v>350</v>
          </cell>
          <cell r="AO30" t="str">
            <v>─</v>
          </cell>
          <cell r="AP30" t="str">
            <v>зад.разгрузка, прямоуг.сеч, дв. Cummins ISL 400 50 (Е-5), КПП ZF 16S1820TO, система нейтрализ. ОГ(AdBlue), МКБ, МОБ, ASR, кабина Daimler (низкая), кондиционер, отопитель каб. Webasto AT 2000 STC, ДЗК, боковая защита, тахограф российского стандарта с блоком СКЗИ, обогрев платформы, полог, лестница, гидрооборудование HYVA</v>
          </cell>
          <cell r="AQ30">
            <v>105000</v>
          </cell>
        </row>
        <row r="31">
          <cell r="A31" t="str">
            <v>65201-6010-49(B5)</v>
          </cell>
          <cell r="B31">
            <v>5099000</v>
          </cell>
          <cell r="C31">
            <v>1.0196116885663855</v>
          </cell>
          <cell r="D31">
            <v>5199000</v>
          </cell>
          <cell r="E31">
            <v>4882000</v>
          </cell>
          <cell r="F31">
            <v>220000</v>
          </cell>
          <cell r="N31">
            <v>26700</v>
          </cell>
          <cell r="S31">
            <v>5000</v>
          </cell>
          <cell r="U31">
            <v>49000</v>
          </cell>
          <cell r="AB31">
            <v>16000</v>
          </cell>
          <cell r="AD31" t="str">
            <v>8х4</v>
          </cell>
          <cell r="AE31">
            <v>2</v>
          </cell>
          <cell r="AF31">
            <v>25.57</v>
          </cell>
          <cell r="AG31">
            <v>400</v>
          </cell>
          <cell r="AH31">
            <v>390</v>
          </cell>
          <cell r="AI31" t="str">
            <v>ZF16</v>
          </cell>
          <cell r="AJ31">
            <v>5.1100000000000003</v>
          </cell>
          <cell r="AK31">
            <v>20</v>
          </cell>
          <cell r="AL31" t="str">
            <v>─</v>
          </cell>
          <cell r="AM31" t="str">
            <v>315/80R22,5</v>
          </cell>
          <cell r="AN31">
            <v>210</v>
          </cell>
          <cell r="AO31" t="str">
            <v>─</v>
          </cell>
          <cell r="AP31" t="str">
            <v xml:space="preserve">зад.разгрузка, овал.сеч., МКБ, МОБ, дв. Cummins ISL 400 50 (Е-5), топл. ап. BOSCH, Common Rail, система нейтрализ. ОГ (AdBlue), аэродинам.козырек, ДЗК, боковая защита, пневмоподв. каб., тахограф российского стандарта с блоком СКЗИ, УВЭОС </v>
          </cell>
          <cell r="AQ31">
            <v>100000</v>
          </cell>
        </row>
        <row r="32">
          <cell r="A32" t="str">
            <v>65201-6011-49(B5)</v>
          </cell>
          <cell r="B32">
            <v>5094000</v>
          </cell>
          <cell r="C32">
            <v>1.0196309383588535</v>
          </cell>
          <cell r="D32">
            <v>5194000</v>
          </cell>
          <cell r="E32">
            <v>4882000</v>
          </cell>
          <cell r="F32">
            <v>220000</v>
          </cell>
          <cell r="N32">
            <v>26700</v>
          </cell>
          <cell r="U32">
            <v>49000</v>
          </cell>
          <cell r="AB32">
            <v>16000</v>
          </cell>
          <cell r="AD32" t="str">
            <v>8х4</v>
          </cell>
          <cell r="AE32">
            <v>2</v>
          </cell>
          <cell r="AF32">
            <v>25.57</v>
          </cell>
          <cell r="AG32">
            <v>400</v>
          </cell>
          <cell r="AH32">
            <v>390</v>
          </cell>
          <cell r="AI32" t="str">
            <v>ZF16</v>
          </cell>
          <cell r="AJ32">
            <v>5.1100000000000003</v>
          </cell>
          <cell r="AK32">
            <v>16</v>
          </cell>
          <cell r="AL32" t="str">
            <v>─</v>
          </cell>
          <cell r="AM32" t="str">
            <v>315/80R22,5</v>
          </cell>
          <cell r="AN32">
            <v>210</v>
          </cell>
          <cell r="AO32" t="str">
            <v>─</v>
          </cell>
          <cell r="AP32" t="str">
            <v xml:space="preserve">зад.разгрузка, овал.сеч., МКБ, МОБ, дв. Cummins ISL 400 50 (Е-5), топл. ап. BOSCH, Common Rail, система нейтрализ. ОГ (AdBlue), аэродинам.козырек, ДЗК, боковая защита, пневмоподв. каб., тахограф российского стандарта с блоком СКЗИ, УВЭОС  </v>
          </cell>
          <cell r="AQ32">
            <v>100000</v>
          </cell>
        </row>
        <row r="33">
          <cell r="A33" t="str">
            <v>65201-6012-53</v>
          </cell>
          <cell r="B33">
            <v>4850000</v>
          </cell>
          <cell r="C33">
            <v>1.0164948453608247</v>
          </cell>
          <cell r="D33">
            <v>4930000</v>
          </cell>
          <cell r="E33">
            <v>4882000</v>
          </cell>
          <cell r="N33">
            <v>26700</v>
          </cell>
          <cell r="S33">
            <v>5000</v>
          </cell>
          <cell r="AB33">
            <v>16000</v>
          </cell>
          <cell r="AD33" t="str">
            <v>8х4</v>
          </cell>
          <cell r="AE33">
            <v>2</v>
          </cell>
          <cell r="AF33">
            <v>25.57</v>
          </cell>
          <cell r="AG33">
            <v>400</v>
          </cell>
          <cell r="AH33">
            <v>400</v>
          </cell>
          <cell r="AI33" t="str">
            <v>ZF16</v>
          </cell>
          <cell r="AJ33">
            <v>5.1100000000000003</v>
          </cell>
          <cell r="AK33">
            <v>20</v>
          </cell>
          <cell r="AL33" t="str">
            <v>─</v>
          </cell>
          <cell r="AM33" t="str">
            <v>315/80R22,5</v>
          </cell>
          <cell r="AN33">
            <v>210</v>
          </cell>
          <cell r="AO33" t="str">
            <v>─</v>
          </cell>
          <cell r="AP33" t="str">
            <v xml:space="preserve">зад.разгрузка, прямоуг.сеч, МКБ, МОБ, дв. КАМАЗ-740.735-400 (Е-5), топл. ап. BOSCH, Common Rail, система нейтрализ. ОГ (AdBlue), аэродинам.козырек, ДЗК, боковая защита, пневмоподв. каб., тахограф российского стандарта с блоком СКЗИ, УВЭОС  </v>
          </cell>
          <cell r="AQ33">
            <v>80000</v>
          </cell>
        </row>
        <row r="34">
          <cell r="A34" t="str">
            <v>65201-6012-49(B5)</v>
          </cell>
          <cell r="B34">
            <v>5050000</v>
          </cell>
          <cell r="C34">
            <v>1.0198019801980198</v>
          </cell>
          <cell r="D34">
            <v>5150000</v>
          </cell>
          <cell r="E34">
            <v>4882000</v>
          </cell>
          <cell r="F34">
            <v>220000</v>
          </cell>
          <cell r="N34">
            <v>26700</v>
          </cell>
          <cell r="S34">
            <v>5000</v>
          </cell>
          <cell r="AB34">
            <v>16000</v>
          </cell>
          <cell r="AD34" t="str">
            <v>8х4</v>
          </cell>
          <cell r="AE34">
            <v>2</v>
          </cell>
          <cell r="AF34">
            <v>25.57</v>
          </cell>
          <cell r="AG34">
            <v>400</v>
          </cell>
          <cell r="AH34">
            <v>390</v>
          </cell>
          <cell r="AI34" t="str">
            <v>ZF16</v>
          </cell>
          <cell r="AJ34">
            <v>5.1100000000000003</v>
          </cell>
          <cell r="AK34">
            <v>20</v>
          </cell>
          <cell r="AL34" t="str">
            <v>─</v>
          </cell>
          <cell r="AM34" t="str">
            <v>315/80R22,5</v>
          </cell>
          <cell r="AN34">
            <v>210</v>
          </cell>
          <cell r="AO34" t="str">
            <v>─</v>
          </cell>
          <cell r="AP34" t="str">
            <v xml:space="preserve">зад.разгрузка, прямоуг.сеч, МКБ, МОБ, дв. Cummins ISL 400 50 (Е-5), топл. ап. BOSCH, Common Rail, система нейтрализ. ОГ (AdBlue), аэродинам.козырек, ДЗК, боковая защита,пневмоподв. каб., тахограф российского стандарта с блоком СКЗИ, УВЭОС  </v>
          </cell>
          <cell r="AQ34">
            <v>100000</v>
          </cell>
        </row>
        <row r="35">
          <cell r="A35" t="str">
            <v>65201-001-49(B5)</v>
          </cell>
          <cell r="B35">
            <v>6105000</v>
          </cell>
          <cell r="C35">
            <v>1.0196560196560196</v>
          </cell>
          <cell r="D35">
            <v>6225000</v>
          </cell>
          <cell r="E35">
            <v>5989000</v>
          </cell>
          <cell r="F35">
            <v>220000</v>
          </cell>
          <cell r="AB35">
            <v>16000</v>
          </cell>
          <cell r="AD35" t="str">
            <v>8х4</v>
          </cell>
          <cell r="AE35">
            <v>2</v>
          </cell>
          <cell r="AF35">
            <v>27</v>
          </cell>
          <cell r="AG35">
            <v>400</v>
          </cell>
          <cell r="AH35">
            <v>390</v>
          </cell>
          <cell r="AI35" t="str">
            <v>ZF16</v>
          </cell>
          <cell r="AJ35">
            <v>5.1100000000000003</v>
          </cell>
          <cell r="AK35">
            <v>20</v>
          </cell>
          <cell r="AL35" t="str">
            <v>─</v>
          </cell>
          <cell r="AM35" t="str">
            <v>315/80R22,5</v>
          </cell>
          <cell r="AN35">
            <v>350</v>
          </cell>
          <cell r="AO35" t="str">
            <v>─</v>
          </cell>
          <cell r="AP35" t="str">
            <v xml:space="preserve">зад.разгрузка, прямоуг.сеч, дв. Cummins ISL 400 50 (Е-5), КПП ZF 16S1825TO, система нейтрализ. ОГ(AdBlue), МКБ, МОБ, ASR, кабина Daimler (низкая), кондиционер, отопитель каб. Webasto AT 2000 STC, ДЗК, боковая защита, тахограф российского стандарта с блоком СКЗИ, обогрев платформы, полог, лестница, гидрооборудование HYVA, УВЭОС </v>
          </cell>
          <cell r="AQ35">
            <v>120000</v>
          </cell>
        </row>
        <row r="36">
          <cell r="A36" t="str">
            <v>6522-7011-53</v>
          </cell>
          <cell r="B36">
            <v>5166000</v>
          </cell>
          <cell r="C36">
            <v>1.0193573364305071</v>
          </cell>
          <cell r="D36">
            <v>5266000</v>
          </cell>
          <cell r="E36">
            <v>5048000</v>
          </cell>
          <cell r="G36">
            <v>35000</v>
          </cell>
          <cell r="J36">
            <v>40000</v>
          </cell>
          <cell r="M36">
            <v>85000</v>
          </cell>
          <cell r="N36">
            <v>26700</v>
          </cell>
          <cell r="S36">
            <v>15000</v>
          </cell>
          <cell r="AB36">
            <v>16000</v>
          </cell>
          <cell r="AD36" t="str">
            <v>6х6</v>
          </cell>
          <cell r="AE36">
            <v>2</v>
          </cell>
          <cell r="AF36">
            <v>19.074999999999999</v>
          </cell>
          <cell r="AG36">
            <v>400</v>
          </cell>
          <cell r="AH36">
            <v>400</v>
          </cell>
          <cell r="AI36" t="str">
            <v>ZF16</v>
          </cell>
          <cell r="AJ36">
            <v>5.1100000000000003</v>
          </cell>
          <cell r="AK36">
            <v>16</v>
          </cell>
          <cell r="AL36" t="str">
            <v>─</v>
          </cell>
          <cell r="AM36" t="str">
            <v>12.00R20</v>
          </cell>
          <cell r="AN36">
            <v>350</v>
          </cell>
          <cell r="AO36" t="str">
            <v>─</v>
          </cell>
          <cell r="AP36" t="str">
            <v>зад.разгрузка, обогрев платф, МКБ, МОБ, дв. КАМАЗ-740.735-400 (E-5), топл. ап. BOSCH, система нейтрализ. ОГ(AdBlue), РК КАМАЗ-631, рестайлинг-2, кондиционер, пневмоподв. каб., ДЗК, аэродин.козырек, боковая защита, тахограф российского стандарта с блоком СКЗИ, УВЭОС</v>
          </cell>
          <cell r="AQ36">
            <v>100000</v>
          </cell>
        </row>
        <row r="37">
          <cell r="A37" t="str">
            <v>6522-6011-53</v>
          </cell>
          <cell r="B37">
            <v>5006000</v>
          </cell>
          <cell r="C37">
            <v>1.0199760287654813</v>
          </cell>
          <cell r="D37">
            <v>5106000</v>
          </cell>
          <cell r="E37">
            <v>5048000</v>
          </cell>
          <cell r="N37">
            <v>26700</v>
          </cell>
          <cell r="S37">
            <v>15000</v>
          </cell>
          <cell r="AB37">
            <v>16000</v>
          </cell>
          <cell r="AD37" t="str">
            <v>6х6</v>
          </cell>
          <cell r="AE37">
            <v>2</v>
          </cell>
          <cell r="AF37">
            <v>19.074999999999999</v>
          </cell>
          <cell r="AG37">
            <v>400</v>
          </cell>
          <cell r="AH37">
            <v>400</v>
          </cell>
          <cell r="AI37" t="str">
            <v>ZF16</v>
          </cell>
          <cell r="AJ37">
            <v>5.1100000000000003</v>
          </cell>
          <cell r="AK37">
            <v>16</v>
          </cell>
          <cell r="AL37" t="str">
            <v>─</v>
          </cell>
          <cell r="AM37" t="str">
            <v>12.00R20</v>
          </cell>
          <cell r="AN37">
            <v>350</v>
          </cell>
          <cell r="AO37" t="str">
            <v>─</v>
          </cell>
          <cell r="AP37" t="str">
            <v xml:space="preserve">зад.разгрузка, обогрев платф, МКБ, МОБ, дв. КАМАЗ-740.735-400 (E-5), топл. ап. BOSCH, система нейтрализ. ОГ(AdBlue), РК КАМАЗ-6522, пневмоподв. каб., ДЗК, аэродин.козырек, боковая защита, тахограф российского стандарта с блоком СКЗИ, УВЭОС </v>
          </cell>
          <cell r="AQ37">
            <v>100000</v>
          </cell>
        </row>
        <row r="38">
          <cell r="A38" t="str">
            <v>6522-6041-53</v>
          </cell>
          <cell r="B38">
            <v>5363000</v>
          </cell>
          <cell r="C38">
            <v>1.0247995524892783</v>
          </cell>
          <cell r="D38">
            <v>5496000</v>
          </cell>
          <cell r="E38">
            <v>5048000</v>
          </cell>
          <cell r="N38">
            <v>26700</v>
          </cell>
          <cell r="R38">
            <v>390000</v>
          </cell>
          <cell r="S38">
            <v>15000</v>
          </cell>
          <cell r="AB38">
            <v>16000</v>
          </cell>
          <cell r="AD38" t="str">
            <v>6х6</v>
          </cell>
          <cell r="AE38">
            <v>2</v>
          </cell>
          <cell r="AF38">
            <v>19.074999999999999</v>
          </cell>
          <cell r="AG38">
            <v>400</v>
          </cell>
          <cell r="AH38">
            <v>400</v>
          </cell>
          <cell r="AI38" t="str">
            <v>ZF16</v>
          </cell>
          <cell r="AJ38">
            <v>5.1429999999999998</v>
          </cell>
          <cell r="AK38">
            <v>16</v>
          </cell>
          <cell r="AL38" t="str">
            <v>─</v>
          </cell>
          <cell r="AM38" t="str">
            <v>12.00R20</v>
          </cell>
          <cell r="AN38">
            <v>350</v>
          </cell>
          <cell r="AO38" t="str">
            <v>─</v>
          </cell>
          <cell r="AP38" t="str">
            <v>зад.разгрузка, обогрев платф, МКБ, МОБ, дв. КАМАЗ-740.735-400 (E-5), топл. ап. BOSCH, система нейтрализ. ОГ(AdBlue), РК КАМАЗ-6522, мосты Daimler, пневмоподв. каб., аэродинамич.козырек, боковая защита, тахограф российского стандарта с блоком СКЗИ, УВЭОС</v>
          </cell>
          <cell r="AQ38">
            <v>133000</v>
          </cell>
        </row>
        <row r="39">
          <cell r="A39" t="str">
            <v>65222-6010-53</v>
          </cell>
          <cell r="B39">
            <v>5425000</v>
          </cell>
          <cell r="C39">
            <v>1.0211981566820276</v>
          </cell>
          <cell r="D39">
            <v>5540000</v>
          </cell>
          <cell r="E39">
            <v>5468500</v>
          </cell>
          <cell r="N39">
            <v>26700</v>
          </cell>
          <cell r="O39">
            <v>3000</v>
          </cell>
          <cell r="Z39">
            <v>25750</v>
          </cell>
          <cell r="AB39">
            <v>16000</v>
          </cell>
          <cell r="AD39" t="str">
            <v>6х6</v>
          </cell>
          <cell r="AE39">
            <v>1</v>
          </cell>
          <cell r="AF39">
            <v>19.574999999999999</v>
          </cell>
          <cell r="AG39">
            <v>400</v>
          </cell>
          <cell r="AH39">
            <v>400</v>
          </cell>
          <cell r="AI39" t="str">
            <v>ZF16</v>
          </cell>
          <cell r="AJ39">
            <v>6.88</v>
          </cell>
          <cell r="AK39">
            <v>12</v>
          </cell>
          <cell r="AL39" t="str">
            <v>─</v>
          </cell>
          <cell r="AM39" t="str">
            <v>16.00R20</v>
          </cell>
          <cell r="AN39">
            <v>350</v>
          </cell>
          <cell r="AO39" t="str">
            <v>─</v>
          </cell>
          <cell r="AP39" t="str">
            <v xml:space="preserve">зад.разгрузка, обогрев платф, МКБ, МОБ, дв. КАМАЗ-740.735-400 (E-5), топл. ап. BOSCH, система нейтрализ. ОГ(AdBlue), РК КАМАЗ-6522, пневмоподв. каб., ДЗК, аэродин.козырек, тахограф российского стандарта с блоком СКЗИ, УВЭОС </v>
          </cell>
          <cell r="AQ39">
            <v>115000</v>
          </cell>
        </row>
        <row r="40">
          <cell r="A40" t="str">
            <v>65222-7012-53</v>
          </cell>
          <cell r="B40">
            <v>5672000</v>
          </cell>
          <cell r="C40">
            <v>1.0146332863187588</v>
          </cell>
          <cell r="D40">
            <v>5755000</v>
          </cell>
          <cell r="E40">
            <v>5468500</v>
          </cell>
          <cell r="G40">
            <v>35000</v>
          </cell>
          <cell r="J40">
            <v>40000</v>
          </cell>
          <cell r="K40">
            <v>20000</v>
          </cell>
          <cell r="L40">
            <v>15000</v>
          </cell>
          <cell r="M40">
            <v>85000</v>
          </cell>
          <cell r="N40">
            <v>26700</v>
          </cell>
          <cell r="Q40">
            <v>3000</v>
          </cell>
          <cell r="S40">
            <v>15000</v>
          </cell>
          <cell r="Y40">
            <v>5000</v>
          </cell>
          <cell r="Z40">
            <v>25750</v>
          </cell>
          <cell r="AB40">
            <v>16000</v>
          </cell>
          <cell r="AD40" t="str">
            <v>6х6</v>
          </cell>
          <cell r="AE40">
            <v>1</v>
          </cell>
          <cell r="AF40">
            <v>19.574999999999999</v>
          </cell>
          <cell r="AG40">
            <v>400</v>
          </cell>
          <cell r="AH40">
            <v>400</v>
          </cell>
          <cell r="AI40" t="str">
            <v>ZF16</v>
          </cell>
          <cell r="AJ40">
            <v>6.88</v>
          </cell>
          <cell r="AK40">
            <v>16</v>
          </cell>
          <cell r="AL40">
            <v>1</v>
          </cell>
          <cell r="AM40" t="str">
            <v>16.00R20</v>
          </cell>
          <cell r="AN40">
            <v>350</v>
          </cell>
          <cell r="AO40" t="str">
            <v>─</v>
          </cell>
          <cell r="AP40" t="str">
            <v>зад.разгрузка, обогрев платф, МКБ, МОБ, дв. КАМАЗ-740.735-400 (E-5), топл. ап. BOSCH, система нейтрализ. ОГ(AdBlue), РК КАМАЗ-631, отоп. Планар, кондиционер, рестайлинг-2, пневмоподв. каб., ДЗК, аэродин.козырек, тахограф российского стандарта с блоком СКЗИ, УВЭОС </v>
          </cell>
          <cell r="AQ40">
            <v>83000</v>
          </cell>
        </row>
        <row r="41">
          <cell r="A41" t="str">
            <v>65222-6012-53</v>
          </cell>
          <cell r="B41">
            <v>5532000</v>
          </cell>
          <cell r="C41">
            <v>1.0186189443239335</v>
          </cell>
          <cell r="D41">
            <v>5635000</v>
          </cell>
          <cell r="E41">
            <v>5468500</v>
          </cell>
          <cell r="J41">
            <v>40000</v>
          </cell>
          <cell r="K41">
            <v>20000</v>
          </cell>
          <cell r="L41">
            <v>15000</v>
          </cell>
          <cell r="N41">
            <v>26700</v>
          </cell>
          <cell r="Q41">
            <v>3000</v>
          </cell>
          <cell r="S41">
            <v>15000</v>
          </cell>
          <cell r="Y41">
            <v>5000</v>
          </cell>
          <cell r="Z41">
            <v>25750</v>
          </cell>
          <cell r="AB41">
            <v>16000</v>
          </cell>
          <cell r="AD41" t="str">
            <v>6х6</v>
          </cell>
          <cell r="AE41">
            <v>1</v>
          </cell>
          <cell r="AF41">
            <v>19.574999999999999</v>
          </cell>
          <cell r="AG41">
            <v>400</v>
          </cell>
          <cell r="AH41">
            <v>400</v>
          </cell>
          <cell r="AI41" t="str">
            <v>ZF16</v>
          </cell>
          <cell r="AJ41">
            <v>6.88</v>
          </cell>
          <cell r="AK41">
            <v>16</v>
          </cell>
          <cell r="AL41">
            <v>1</v>
          </cell>
          <cell r="AM41" t="str">
            <v>16.00R20</v>
          </cell>
          <cell r="AN41">
            <v>350</v>
          </cell>
          <cell r="AO41" t="str">
            <v>─</v>
          </cell>
          <cell r="AP41" t="str">
            <v>зад.разгрузка, обогрев платф, МКБ, МОБ, дв. КАМАЗ-740.735-400 (E-5), топл. ап. BOSCH, система нейтрализ. ОГ(AdBlue), РК КАМАЗ-6522, отоп. Планар, кондиционер, пневмоподв. каб., ДЗК, аэродин.козырек, тахограф российского стандарта с блоком СКЗИ, УВЭОС </v>
          </cell>
          <cell r="AQ41">
            <v>103000</v>
          </cell>
        </row>
        <row r="42">
          <cell r="A42" t="str">
            <v>6580-002-87(S5)</v>
          </cell>
          <cell r="B42">
            <v>6246000</v>
          </cell>
          <cell r="C42">
            <v>1.0200128081972462</v>
          </cell>
          <cell r="D42">
            <v>6371000</v>
          </cell>
          <cell r="E42">
            <v>6355000</v>
          </cell>
          <cell r="AB42">
            <v>16000</v>
          </cell>
          <cell r="AD42" t="str">
            <v>6x4</v>
          </cell>
          <cell r="AE42">
            <v>2</v>
          </cell>
          <cell r="AF42">
            <v>25.45</v>
          </cell>
          <cell r="AG42">
            <v>401</v>
          </cell>
          <cell r="AH42">
            <v>401</v>
          </cell>
          <cell r="AI42" t="str">
            <v>ZF16</v>
          </cell>
          <cell r="AJ42">
            <v>5.2619999999999996</v>
          </cell>
          <cell r="AK42">
            <v>16</v>
          </cell>
          <cell r="AL42" t="str">
            <v>─</v>
          </cell>
          <cell r="AM42" t="str">
            <v>12.00R24</v>
          </cell>
          <cell r="AN42">
            <v>350</v>
          </cell>
          <cell r="AO42" t="str">
            <v>─</v>
          </cell>
          <cell r="AP42" t="str">
            <v>зад.разгрузка, прямоуг.сеч, дв. Mercedes-Benz OM457LA (Евро-5), система нейтрализ. ОГ(AdBlue), КПП ZF 16 S 2225TO, вед. мосты Hande 16т., МКБ, МОБ, ASR, кабина Daimler (низкая), кондиционер, отопитель каб. Webasto AT 2000 STC, тахограф российского стандарта с блоком СКЗИ, сам. установка НЕФАЗ, обогрев платформы, полог, лестница, гидрооборудование Hyva, УВЭОС, боковая защита</v>
          </cell>
          <cell r="AQ42">
            <v>125000</v>
          </cell>
        </row>
        <row r="43">
          <cell r="A43" t="str">
            <v>65801-001-68(T5)</v>
          </cell>
          <cell r="B43">
            <v>7118000</v>
          </cell>
          <cell r="C43">
            <v>1.0203708906996347</v>
          </cell>
          <cell r="D43">
            <v>7263000</v>
          </cell>
          <cell r="E43">
            <v>7247000</v>
          </cell>
          <cell r="AB43">
            <v>16000</v>
          </cell>
          <cell r="AD43" t="str">
            <v>8х4</v>
          </cell>
          <cell r="AE43">
            <v>2</v>
          </cell>
          <cell r="AF43">
            <v>32.43</v>
          </cell>
          <cell r="AG43">
            <v>428</v>
          </cell>
          <cell r="AH43">
            <v>428</v>
          </cell>
          <cell r="AI43" t="str">
            <v>ZF16</v>
          </cell>
          <cell r="AJ43">
            <v>5.2619999999999996</v>
          </cell>
          <cell r="AK43">
            <v>20</v>
          </cell>
          <cell r="AL43" t="str">
            <v>-</v>
          </cell>
          <cell r="AM43" t="str">
            <v>12.00R24</v>
          </cell>
          <cell r="AN43">
            <v>350</v>
          </cell>
          <cell r="AO43" t="str">
            <v>-</v>
          </cell>
          <cell r="AP43" t="str">
            <v>зад.разгрузка, прямоуг.сеч, дв. Mercedes-Benz OM457LA (Евро-5), система нейтрализ. ОГ(AdBlue), КПП ZF 16 S 2225TO, вед. мосты Hande 16т., МКБ, МОБ, ASR, кабина Daimler (низкая), кондиционер, отопитель каб. Webasto AT 2000 STC, тахограф российского стандарта с блоком СКЗИ, сам. установка НЕФАЗ, обогрев платформы, полог, лестница, гидрооборудование Hyva, УВЭОС, боковая защита</v>
          </cell>
          <cell r="AQ43">
            <v>145000</v>
          </cell>
        </row>
        <row r="44">
          <cell r="A44" t="str">
            <v>65802-002-87(S5)</v>
          </cell>
          <cell r="B44">
            <v>7224000</v>
          </cell>
          <cell r="C44">
            <v>1.0200719822812847</v>
          </cell>
          <cell r="D44">
            <v>7369000</v>
          </cell>
          <cell r="E44">
            <v>7353000</v>
          </cell>
          <cell r="AB44">
            <v>16000</v>
          </cell>
          <cell r="AD44" t="str">
            <v>6x6</v>
          </cell>
          <cell r="AE44">
            <v>2</v>
          </cell>
          <cell r="AF44">
            <v>24.8</v>
          </cell>
          <cell r="AG44">
            <v>401</v>
          </cell>
          <cell r="AH44">
            <v>401</v>
          </cell>
          <cell r="AI44" t="str">
            <v>ZF16</v>
          </cell>
          <cell r="AJ44">
            <v>5.2619999999999996</v>
          </cell>
          <cell r="AK44">
            <v>16</v>
          </cell>
          <cell r="AL44" t="str">
            <v>─</v>
          </cell>
          <cell r="AM44" t="str">
            <v>12.00R24</v>
          </cell>
          <cell r="AN44">
            <v>350</v>
          </cell>
          <cell r="AO44" t="str">
            <v>─</v>
          </cell>
          <cell r="AP44" t="str">
            <v>зад.разгрузка, прямоуг.сеч, дв. Mercedes-Benz OM457LA (Евро-5), система нейтрализ. ОГ(AdBlue), КПП ZF 16 S 2225TO, вед. мосты Hande 16т., МКБ, МОБ, ASR, кабина Daimler (низкая), кондиционер, отопитель каб. Webasto AT 2000 STC, тахограф российского стандарта с блоком СКЗИ, сам. установка НЕФАЗ, обогрев платформы, полог, лестница, гидрооборудование Hyva, УВЭОС, боковая защита</v>
          </cell>
          <cell r="AQ44">
            <v>145000</v>
          </cell>
        </row>
      </sheetData>
      <sheetData sheetId="6" refreshError="1">
        <row r="6">
          <cell r="A6" t="str">
            <v>АВТОМОБИЛИ-ШАССИ</v>
          </cell>
        </row>
        <row r="7">
          <cell r="A7" t="str">
            <v>43502-4036-66(D5)</v>
          </cell>
          <cell r="B7">
            <v>3068000</v>
          </cell>
          <cell r="C7">
            <v>1.0198826597131683</v>
          </cell>
          <cell r="D7">
            <v>3129000</v>
          </cell>
          <cell r="E7">
            <v>2831200</v>
          </cell>
          <cell r="I7">
            <v>80000</v>
          </cell>
          <cell r="J7">
            <v>35000</v>
          </cell>
          <cell r="O7">
            <v>40000</v>
          </cell>
          <cell r="Q7">
            <v>85000</v>
          </cell>
          <cell r="R7">
            <v>7000</v>
          </cell>
          <cell r="T7">
            <v>26700</v>
          </cell>
          <cell r="V7">
            <v>-800</v>
          </cell>
          <cell r="AB7">
            <v>8000</v>
          </cell>
          <cell r="AF7">
            <v>16000</v>
          </cell>
          <cell r="AI7" t="str">
            <v>4х4</v>
          </cell>
          <cell r="AJ7">
            <v>1</v>
          </cell>
          <cell r="AK7">
            <v>6.335</v>
          </cell>
          <cell r="AL7">
            <v>285</v>
          </cell>
          <cell r="AM7">
            <v>277</v>
          </cell>
          <cell r="AN7" t="str">
            <v>ZF9</v>
          </cell>
          <cell r="AO7">
            <v>6.53</v>
          </cell>
          <cell r="AP7">
            <v>5200</v>
          </cell>
          <cell r="AQ7" t="str">
            <v>─</v>
          </cell>
          <cell r="AR7" t="str">
            <v>425/85R21</v>
          </cell>
          <cell r="AS7" t="str">
            <v>2х210</v>
          </cell>
          <cell r="AT7" t="str">
            <v>─</v>
          </cell>
          <cell r="AU7" t="str">
            <v xml:space="preserve">МКБ, МОБ, дв. Cummins ISB6.7E5 285 (Е-5), система нейтрализ. ОГ(AdBlue), топл. ап.BOSCH, Common Rail, аэродинамич.козырек, рестайлинг-2, кондиционер, РК621, тахограф российского стандарта с блоком СКЗИ, УВЭОС </v>
          </cell>
          <cell r="AV7">
            <v>61000</v>
          </cell>
        </row>
        <row r="8">
          <cell r="A8" t="str">
            <v>43502-3036-66(D5)</v>
          </cell>
          <cell r="B8">
            <v>2908000</v>
          </cell>
          <cell r="C8">
            <v>1.0209766162310867</v>
          </cell>
          <cell r="D8">
            <v>2969000</v>
          </cell>
          <cell r="E8">
            <v>2831200</v>
          </cell>
          <cell r="I8">
            <v>80000</v>
          </cell>
          <cell r="R8">
            <v>7000</v>
          </cell>
          <cell r="T8">
            <v>26700</v>
          </cell>
          <cell r="V8">
            <v>-800</v>
          </cell>
          <cell r="AB8">
            <v>8000</v>
          </cell>
          <cell r="AF8">
            <v>16000</v>
          </cell>
          <cell r="AI8" t="str">
            <v>4х4</v>
          </cell>
          <cell r="AJ8">
            <v>1</v>
          </cell>
          <cell r="AK8">
            <v>6.335</v>
          </cell>
          <cell r="AL8">
            <v>285</v>
          </cell>
          <cell r="AM8">
            <v>277</v>
          </cell>
          <cell r="AN8" t="str">
            <v>ZF9</v>
          </cell>
          <cell r="AO8">
            <v>6.53</v>
          </cell>
          <cell r="AP8">
            <v>5200</v>
          </cell>
          <cell r="AQ8" t="str">
            <v>─</v>
          </cell>
          <cell r="AR8" t="str">
            <v>425/85R21</v>
          </cell>
          <cell r="AS8" t="str">
            <v>2х210</v>
          </cell>
          <cell r="AT8" t="str">
            <v>─</v>
          </cell>
          <cell r="AU8" t="str">
            <v xml:space="preserve">МКБ, МОБ, дв. Cummins ISB6.7E5 285 (Е-5), система нейтрализ. ОГ(AdBlue), топл. ап.BOSCH, Common Rail, аэродинамич.козырек, тахограф российского стандарта с блоком СКЗИ, УВЭОС </v>
          </cell>
          <cell r="AV8">
            <v>61000</v>
          </cell>
        </row>
        <row r="9">
          <cell r="A9" t="str">
            <v>43502-3038-66(D5)</v>
          </cell>
          <cell r="B9">
            <v>3024000</v>
          </cell>
          <cell r="C9">
            <v>1.0231481481481481</v>
          </cell>
          <cell r="D9">
            <v>3094000</v>
          </cell>
          <cell r="E9">
            <v>2831200</v>
          </cell>
          <cell r="I9">
            <v>80000</v>
          </cell>
          <cell r="K9" t="str">
            <v>+</v>
          </cell>
          <cell r="M9" t="str">
            <v>+</v>
          </cell>
          <cell r="P9">
            <v>20000</v>
          </cell>
          <cell r="R9">
            <v>7000</v>
          </cell>
          <cell r="T9">
            <v>26700</v>
          </cell>
          <cell r="AA9">
            <v>105000</v>
          </cell>
          <cell r="AB9">
            <v>8000</v>
          </cell>
          <cell r="AF9">
            <v>16000</v>
          </cell>
          <cell r="AI9" t="str">
            <v>4х4</v>
          </cell>
          <cell r="AJ9">
            <v>1</v>
          </cell>
          <cell r="AK9">
            <v>5.9649999999999999</v>
          </cell>
          <cell r="AL9">
            <v>285</v>
          </cell>
          <cell r="AM9">
            <v>277</v>
          </cell>
          <cell r="AN9" t="str">
            <v>ZF9</v>
          </cell>
          <cell r="AO9">
            <v>6.53</v>
          </cell>
          <cell r="AP9">
            <v>5200</v>
          </cell>
          <cell r="AQ9">
            <v>1</v>
          </cell>
          <cell r="AR9" t="str">
            <v>425/85R21 390/95R20</v>
          </cell>
          <cell r="AS9" t="str">
            <v>2х210</v>
          </cell>
          <cell r="AT9" t="str">
            <v>─</v>
          </cell>
          <cell r="AU9" t="str">
            <v xml:space="preserve">МКБ, МОБ,  дв. Cummins ISB6.7E5 285 (Е-5), система нейтрализ. ОГ(AdBlue), топл. ап.BOSCH, Common Rail, лебедка, аэродинамич.козырек, тахограф российского стандарта с блоком СКЗИ, УВЭОС </v>
          </cell>
          <cell r="AV9">
            <v>70000</v>
          </cell>
        </row>
        <row r="10">
          <cell r="A10" t="str">
            <v>43501-3011-69(G5)</v>
          </cell>
          <cell r="B10">
            <v>3049000</v>
          </cell>
          <cell r="C10">
            <v>1.0163988192850115</v>
          </cell>
          <cell r="D10">
            <v>3099000</v>
          </cell>
          <cell r="E10">
            <v>2831200</v>
          </cell>
          <cell r="I10">
            <v>80000</v>
          </cell>
          <cell r="K10" t="str">
            <v>+</v>
          </cell>
          <cell r="M10" t="str">
            <v>+</v>
          </cell>
          <cell r="R10">
            <v>7000</v>
          </cell>
          <cell r="V10">
            <v>-15300</v>
          </cell>
          <cell r="Z10">
            <v>11000</v>
          </cell>
          <cell r="AA10">
            <v>105000</v>
          </cell>
          <cell r="AB10">
            <v>8000</v>
          </cell>
          <cell r="AD10">
            <v>32000</v>
          </cell>
          <cell r="AE10">
            <v>12000</v>
          </cell>
          <cell r="AF10">
            <v>16000</v>
          </cell>
          <cell r="AG10">
            <v>12000</v>
          </cell>
          <cell r="AI10" t="str">
            <v>4х4</v>
          </cell>
          <cell r="AJ10">
            <v>1</v>
          </cell>
          <cell r="AK10">
            <v>5.27</v>
          </cell>
          <cell r="AL10">
            <v>250</v>
          </cell>
          <cell r="AM10">
            <v>242</v>
          </cell>
          <cell r="AN10" t="str">
            <v>ZF9</v>
          </cell>
          <cell r="AO10">
            <v>5.94</v>
          </cell>
          <cell r="AP10">
            <v>3685</v>
          </cell>
          <cell r="AQ10" t="str">
            <v>─</v>
          </cell>
          <cell r="AR10" t="str">
            <v>395/80R20</v>
          </cell>
          <cell r="AS10" t="str">
            <v>170+125</v>
          </cell>
          <cell r="AT10" t="str">
            <v>кр-пет</v>
          </cell>
          <cell r="AU10" t="str">
            <v xml:space="preserve">МКБ, МОБ, дв. Сummins  ISB6.7E5 250 (Е-5), топл. ап.BOSCH, система нейтрализ. ОГ(AdBlue), Common Rail, лебедка, кондиционер, аэродинамич.козырек, ДЗК, УВЭОС </v>
          </cell>
          <cell r="AV10">
            <v>50000</v>
          </cell>
        </row>
        <row r="11">
          <cell r="A11" t="str">
            <v>43265-3019-56(5Н)</v>
          </cell>
          <cell r="B11">
            <v>3199000</v>
          </cell>
          <cell r="C11">
            <v>1.0206314473272897</v>
          </cell>
          <cell r="D11">
            <v>3265000</v>
          </cell>
          <cell r="E11">
            <v>2850000</v>
          </cell>
          <cell r="H11">
            <v>40000</v>
          </cell>
          <cell r="I11">
            <v>80000</v>
          </cell>
          <cell r="K11">
            <v>127000</v>
          </cell>
          <cell r="M11">
            <v>3000</v>
          </cell>
          <cell r="S11">
            <v>-7000</v>
          </cell>
          <cell r="V11">
            <v>-3200</v>
          </cell>
          <cell r="Z11">
            <v>8000</v>
          </cell>
          <cell r="AA11">
            <v>105000</v>
          </cell>
          <cell r="AB11">
            <v>4000</v>
          </cell>
          <cell r="AD11">
            <v>3000</v>
          </cell>
          <cell r="AE11">
            <v>12000</v>
          </cell>
          <cell r="AF11">
            <v>16000</v>
          </cell>
          <cell r="AG11">
            <v>27000</v>
          </cell>
          <cell r="AI11" t="str">
            <v>4х4</v>
          </cell>
          <cell r="AJ11">
            <v>2</v>
          </cell>
          <cell r="AK11">
            <v>9.2550000000000008</v>
          </cell>
          <cell r="AL11">
            <v>310</v>
          </cell>
          <cell r="AM11">
            <v>301</v>
          </cell>
          <cell r="AN11" t="str">
            <v>ZF9</v>
          </cell>
          <cell r="AO11">
            <v>6.53</v>
          </cell>
          <cell r="AP11">
            <v>5010</v>
          </cell>
          <cell r="AQ11" t="str">
            <v>─</v>
          </cell>
          <cell r="AR11" t="str">
            <v>10.00R20/ 11R22,5</v>
          </cell>
          <cell r="AS11">
            <v>240</v>
          </cell>
          <cell r="AT11" t="str">
            <v>кр-пет.</v>
          </cell>
          <cell r="AU11" t="str">
            <v>МКБ, МОБ, дв. Cummins ISB6.7E5 310 (Е-5), система нейтрализ. ОГ(AdBlue), топл. ап.BOSCH, КОМ N109/10b, Common Rail, ДЗК, леб. эл., ЭЛА-6000 "ЕРМАК", УВЭОС</v>
          </cell>
          <cell r="AV11">
            <v>66000</v>
          </cell>
        </row>
        <row r="12">
          <cell r="A12" t="str">
            <v>43265-3035-66(D5)</v>
          </cell>
          <cell r="B12">
            <v>2985000</v>
          </cell>
          <cell r="C12">
            <v>1.0170854271356784</v>
          </cell>
          <cell r="D12">
            <v>3036000</v>
          </cell>
          <cell r="E12">
            <v>2850000</v>
          </cell>
          <cell r="I12">
            <v>80000</v>
          </cell>
          <cell r="R12">
            <v>7000</v>
          </cell>
          <cell r="V12">
            <v>-800</v>
          </cell>
          <cell r="Z12">
            <v>8000</v>
          </cell>
          <cell r="AB12">
            <v>4000</v>
          </cell>
          <cell r="AD12">
            <v>32000</v>
          </cell>
          <cell r="AE12">
            <v>12000</v>
          </cell>
          <cell r="AF12">
            <v>16000</v>
          </cell>
          <cell r="AG12">
            <v>27000</v>
          </cell>
          <cell r="AI12" t="str">
            <v>4х4</v>
          </cell>
          <cell r="AJ12">
            <v>2</v>
          </cell>
          <cell r="AK12">
            <v>9.2550000000000008</v>
          </cell>
          <cell r="AL12">
            <v>285</v>
          </cell>
          <cell r="AM12">
            <v>277</v>
          </cell>
          <cell r="AN12" t="str">
            <v>ZF9</v>
          </cell>
          <cell r="AO12">
            <v>6.53</v>
          </cell>
          <cell r="AP12">
            <v>5120</v>
          </cell>
          <cell r="AQ12" t="str">
            <v>─</v>
          </cell>
          <cell r="AR12" t="str">
            <v>11.00R20 11R22,5</v>
          </cell>
          <cell r="AS12">
            <v>210</v>
          </cell>
          <cell r="AT12" t="str">
            <v>шк-пет.</v>
          </cell>
          <cell r="AU12" t="str">
            <v>МКБ, МОБ, дв. Cummins ISB6.7E5 285 (Е-5), система нейтрализ. ОГ(AdBlue), топл. ап.BOSCH, Common Rail, аэродинамич.козырек, ДЗК, УВЭОС</v>
          </cell>
          <cell r="AV12">
            <v>51000</v>
          </cell>
        </row>
        <row r="13">
          <cell r="A13" t="str">
            <v>5350-3054-66(D5)</v>
          </cell>
          <cell r="B13">
            <v>3271000</v>
          </cell>
          <cell r="C13">
            <v>1.020177315805564</v>
          </cell>
          <cell r="D13">
            <v>3337000</v>
          </cell>
          <cell r="E13">
            <v>3198700</v>
          </cell>
          <cell r="I13">
            <v>80000</v>
          </cell>
          <cell r="R13">
            <v>7000</v>
          </cell>
          <cell r="T13">
            <v>26700</v>
          </cell>
          <cell r="AB13">
            <v>8000</v>
          </cell>
          <cell r="AF13">
            <v>16000</v>
          </cell>
          <cell r="AI13" t="str">
            <v>6х6</v>
          </cell>
          <cell r="AJ13">
            <v>1</v>
          </cell>
          <cell r="AK13">
            <v>9.3650000000000002</v>
          </cell>
          <cell r="AL13">
            <v>285</v>
          </cell>
          <cell r="AM13">
            <v>277</v>
          </cell>
          <cell r="AN13" t="str">
            <v>ZF9</v>
          </cell>
          <cell r="AO13">
            <v>6.53</v>
          </cell>
          <cell r="AP13">
            <v>5805</v>
          </cell>
          <cell r="AQ13" t="str">
            <v>─</v>
          </cell>
          <cell r="AR13" t="str">
            <v>425/85R21</v>
          </cell>
          <cell r="AS13" t="str">
            <v>2х210</v>
          </cell>
          <cell r="AT13" t="str">
            <v>─</v>
          </cell>
          <cell r="AU13" t="str">
            <v xml:space="preserve">МКБ, МОБ, дв. Cummins ISB6.7E5 285 (Е-5), система нейтрализ. ОГ(AdBlue), топл. ап.BOSCH, Common Rail, аэродинамич.козырек, тахограф российского стандарта с блоком СКЗИ, УВЭОС </v>
          </cell>
          <cell r="AV13">
            <v>66000</v>
          </cell>
        </row>
        <row r="14">
          <cell r="A14" t="str">
            <v>5350-4014-66(D5)</v>
          </cell>
          <cell r="B14">
            <v>3362000</v>
          </cell>
          <cell r="C14">
            <v>1.0160618679357525</v>
          </cell>
          <cell r="D14">
            <v>3416000</v>
          </cell>
          <cell r="E14">
            <v>3198700</v>
          </cell>
          <cell r="I14">
            <v>80000</v>
          </cell>
          <cell r="J14">
            <v>35000</v>
          </cell>
          <cell r="Q14">
            <v>85000</v>
          </cell>
          <cell r="R14">
            <v>7000</v>
          </cell>
          <cell r="V14">
            <v>-14000</v>
          </cell>
          <cell r="AB14">
            <v>8000</v>
          </cell>
          <cell r="AF14">
            <v>16000</v>
          </cell>
          <cell r="AI14" t="str">
            <v>6х6</v>
          </cell>
          <cell r="AJ14">
            <v>1</v>
          </cell>
          <cell r="AK14">
            <v>9.4849999999999994</v>
          </cell>
          <cell r="AL14">
            <v>285</v>
          </cell>
          <cell r="AM14">
            <v>277</v>
          </cell>
          <cell r="AN14" t="str">
            <v>ZF9</v>
          </cell>
          <cell r="AO14">
            <v>6.53</v>
          </cell>
          <cell r="AP14">
            <v>5200</v>
          </cell>
          <cell r="AQ14" t="str">
            <v>─</v>
          </cell>
          <cell r="AR14" t="str">
            <v>425/85R21</v>
          </cell>
          <cell r="AS14" t="str">
            <v>2х210</v>
          </cell>
          <cell r="AT14" t="str">
            <v>─</v>
          </cell>
          <cell r="AU14" t="str">
            <v>МКБ, МОБ, дв. Cummins ISB6.7E5 285 (Е-5), система нейтрализ. ОГ(AdBlue), топл. ап.BOSCH, Common Rail, аэродинамич.козырек, РК 621, рестайлинг 2, УВЭОС</v>
          </cell>
          <cell r="AV14">
            <v>54000</v>
          </cell>
        </row>
        <row r="15">
          <cell r="A15" t="str">
            <v>5350-3060-66(D5)</v>
          </cell>
          <cell r="B15">
            <v>3408000</v>
          </cell>
          <cell r="C15">
            <v>1.0196596244131455</v>
          </cell>
          <cell r="D15">
            <v>3475000</v>
          </cell>
          <cell r="E15">
            <v>3198700</v>
          </cell>
          <cell r="I15">
            <v>80000</v>
          </cell>
          <cell r="M15">
            <v>3000</v>
          </cell>
          <cell r="R15">
            <v>7000</v>
          </cell>
          <cell r="T15">
            <v>26700</v>
          </cell>
          <cell r="V15">
            <v>30400</v>
          </cell>
          <cell r="AA15">
            <v>105000</v>
          </cell>
          <cell r="AB15">
            <v>8000</v>
          </cell>
          <cell r="AF15">
            <v>16000</v>
          </cell>
          <cell r="AI15" t="str">
            <v>6х6</v>
          </cell>
          <cell r="AJ15">
            <v>1</v>
          </cell>
          <cell r="AK15">
            <v>8.9849999999999994</v>
          </cell>
          <cell r="AL15">
            <v>285</v>
          </cell>
          <cell r="AM15">
            <v>277</v>
          </cell>
          <cell r="AN15" t="str">
            <v>ZF9</v>
          </cell>
          <cell r="AO15">
            <v>6.53</v>
          </cell>
          <cell r="AP15">
            <v>6495</v>
          </cell>
          <cell r="AQ15" t="str">
            <v>─</v>
          </cell>
          <cell r="AR15" t="str">
            <v>425/85R21 390/95R20</v>
          </cell>
          <cell r="AS15" t="str">
            <v>2х210</v>
          </cell>
          <cell r="AT15" t="str">
            <v>─</v>
          </cell>
          <cell r="AU15" t="str">
            <v xml:space="preserve">МКБ, МОБ, дв. Cummins ISB6.7E5 285 (Е-5), система нейтрализ. ОГ(AdBlue), топл. ап.BOSCH, Common Rail, лебедка, аэродинамич.козырек, тахограф российского стандарта с блоком СКЗИ, УВЭОС </v>
          </cell>
          <cell r="AV15">
            <v>67000</v>
          </cell>
        </row>
        <row r="16">
          <cell r="A16" t="str">
            <v>5350-3061-66(D5)</v>
          </cell>
          <cell r="B16">
            <v>3301000</v>
          </cell>
          <cell r="C16">
            <v>1.0199939412299304</v>
          </cell>
          <cell r="D16">
            <v>3367000</v>
          </cell>
          <cell r="E16">
            <v>3198700</v>
          </cell>
          <cell r="I16">
            <v>80000</v>
          </cell>
          <cell r="R16">
            <v>7000</v>
          </cell>
          <cell r="T16">
            <v>26700</v>
          </cell>
          <cell r="V16">
            <v>30400</v>
          </cell>
          <cell r="AB16">
            <v>8000</v>
          </cell>
          <cell r="AF16">
            <v>16000</v>
          </cell>
          <cell r="AI16" t="str">
            <v>6х6</v>
          </cell>
          <cell r="AJ16">
            <v>1</v>
          </cell>
          <cell r="AK16">
            <v>9.2550000000000008</v>
          </cell>
          <cell r="AL16">
            <v>285</v>
          </cell>
          <cell r="AM16">
            <v>277</v>
          </cell>
          <cell r="AN16" t="str">
            <v>ZF9</v>
          </cell>
          <cell r="AO16">
            <v>6.53</v>
          </cell>
          <cell r="AP16">
            <v>6495</v>
          </cell>
          <cell r="AQ16" t="str">
            <v>─</v>
          </cell>
          <cell r="AR16" t="str">
            <v>425/85R21 390/95R20</v>
          </cell>
          <cell r="AS16" t="str">
            <v>2х210</v>
          </cell>
          <cell r="AT16" t="str">
            <v>─</v>
          </cell>
          <cell r="AU16" t="str">
            <v xml:space="preserve">МКБ, МОБ, дв. Cummins ISB6.7E5 285 (Е-5), система нейтрализ. ОГ(AdBlue), топл. ап.BOSCH, Common Rail, аэродинамич.козырек, тахограф российского стандарта с блоком СКЗИ, УВЭОС </v>
          </cell>
          <cell r="AV16">
            <v>66000</v>
          </cell>
        </row>
        <row r="17">
          <cell r="A17" t="str">
            <v>43118-3011-50</v>
          </cell>
          <cell r="B17">
            <v>3007000</v>
          </cell>
          <cell r="C17">
            <v>1.0202859993348852</v>
          </cell>
          <cell r="D17">
            <v>3068000</v>
          </cell>
          <cell r="E17">
            <v>3216000</v>
          </cell>
          <cell r="F17">
            <v>20000</v>
          </cell>
          <cell r="R17">
            <v>7000</v>
          </cell>
          <cell r="W17">
            <v>5000</v>
          </cell>
          <cell r="AB17">
            <v>4000</v>
          </cell>
          <cell r="AF17">
            <v>16000</v>
          </cell>
          <cell r="AH17">
            <v>-200000</v>
          </cell>
          <cell r="AI17" t="str">
            <v>6х6</v>
          </cell>
          <cell r="AJ17">
            <v>1</v>
          </cell>
          <cell r="AK17">
            <v>13.744999999999999</v>
          </cell>
          <cell r="AL17">
            <v>300</v>
          </cell>
          <cell r="AM17">
            <v>300</v>
          </cell>
          <cell r="AN17">
            <v>154</v>
          </cell>
          <cell r="AO17">
            <v>6.53</v>
          </cell>
          <cell r="AP17">
            <v>6070</v>
          </cell>
          <cell r="AQ17" t="str">
            <v>─</v>
          </cell>
          <cell r="AR17" t="str">
            <v>425/85R21 390/95R20</v>
          </cell>
          <cell r="AS17">
            <v>210</v>
          </cell>
          <cell r="AT17" t="str">
            <v>─</v>
          </cell>
          <cell r="AU17" t="str">
            <v>МКБ, МОБ, дв. КАМАЗ 740.705-300 (Е-5), ТНВД BOSCH, система нейтрализ. ОГ(AdBlue), Common Rail, аэродинамич.козырек, УВЭОС</v>
          </cell>
          <cell r="AV17">
            <v>61000</v>
          </cell>
        </row>
        <row r="18">
          <cell r="A18" t="str">
            <v>43118-23011-50</v>
          </cell>
          <cell r="B18">
            <v>3007000</v>
          </cell>
          <cell r="C18">
            <v>1.0202859993348852</v>
          </cell>
          <cell r="D18">
            <v>3068000</v>
          </cell>
          <cell r="E18">
            <v>3216000</v>
          </cell>
          <cell r="F18">
            <v>20000</v>
          </cell>
          <cell r="N18">
            <v>0</v>
          </cell>
          <cell r="R18">
            <v>7000</v>
          </cell>
          <cell r="W18">
            <v>5000</v>
          </cell>
          <cell r="AB18">
            <v>4000</v>
          </cell>
          <cell r="AF18">
            <v>16000</v>
          </cell>
          <cell r="AH18">
            <v>-200000</v>
          </cell>
          <cell r="AI18" t="str">
            <v>6х6</v>
          </cell>
          <cell r="AJ18">
            <v>1</v>
          </cell>
          <cell r="AK18">
            <v>13.744999999999999</v>
          </cell>
          <cell r="AL18">
            <v>300</v>
          </cell>
          <cell r="AM18">
            <v>300</v>
          </cell>
          <cell r="AN18">
            <v>154</v>
          </cell>
          <cell r="AO18">
            <v>6.53</v>
          </cell>
          <cell r="AP18">
            <v>6070</v>
          </cell>
          <cell r="AQ18" t="str">
            <v>─</v>
          </cell>
          <cell r="AR18" t="str">
            <v>425/85R21 390/95R20</v>
          </cell>
          <cell r="AS18">
            <v>210</v>
          </cell>
          <cell r="AT18" t="str">
            <v>─</v>
          </cell>
          <cell r="AU18" t="str">
            <v>МКБ, МОБ, дв. КАМАЗ 740.705-300 (Е-5), ТНВД АЗПИ, система нейтрализ. ОГ(AdBlue), Common Rail, аэродинамич.козырек, УВЭОС</v>
          </cell>
          <cell r="AV18">
            <v>61000</v>
          </cell>
        </row>
        <row r="19">
          <cell r="A19" t="str">
            <v>43118-3012-48(А5)</v>
          </cell>
          <cell r="B19">
            <v>3379000</v>
          </cell>
          <cell r="C19">
            <v>1.0145013317549572</v>
          </cell>
          <cell r="D19">
            <v>3428000</v>
          </cell>
          <cell r="E19">
            <v>3216000</v>
          </cell>
          <cell r="F19">
            <v>20000</v>
          </cell>
          <cell r="G19">
            <v>0</v>
          </cell>
          <cell r="I19">
            <v>80000</v>
          </cell>
          <cell r="M19">
            <v>3000</v>
          </cell>
          <cell r="P19">
            <v>20000</v>
          </cell>
          <cell r="R19">
            <v>7000</v>
          </cell>
          <cell r="W19">
            <v>5000</v>
          </cell>
          <cell r="Z19">
            <v>8000</v>
          </cell>
          <cell r="AB19">
            <v>9000</v>
          </cell>
          <cell r="AD19">
            <v>32000</v>
          </cell>
          <cell r="AE19">
            <v>12000</v>
          </cell>
          <cell r="AF19">
            <v>16000</v>
          </cell>
          <cell r="AI19" t="str">
            <v>6х6</v>
          </cell>
          <cell r="AJ19">
            <v>1</v>
          </cell>
          <cell r="AK19">
            <v>13.185</v>
          </cell>
          <cell r="AL19">
            <v>300</v>
          </cell>
          <cell r="AM19">
            <v>292</v>
          </cell>
          <cell r="AN19" t="str">
            <v>ZF9</v>
          </cell>
          <cell r="AO19">
            <v>7.22</v>
          </cell>
          <cell r="AP19">
            <v>5900</v>
          </cell>
          <cell r="AQ19">
            <v>1</v>
          </cell>
          <cell r="AR19" t="str">
            <v>425/85R21 390/95R20</v>
          </cell>
          <cell r="AS19" t="str">
            <v>210+350</v>
          </cell>
          <cell r="AT19" t="str">
            <v>кр-пет.</v>
          </cell>
          <cell r="AU19" t="str">
            <v xml:space="preserve">МКБ, МОБ, дв. Cummins ISB6.7E5 300 (Е-5), ТНВД BOSCH, система нейтрализ. ОГ(AdBlue), Common Rail, ДЗК, аэродинамич.козырек, УВЭОС </v>
          </cell>
          <cell r="AV19">
            <v>49000</v>
          </cell>
        </row>
        <row r="20">
          <cell r="A20" t="str">
            <v>43118-3016-50</v>
          </cell>
          <cell r="B20">
            <v>3367000</v>
          </cell>
          <cell r="C20">
            <v>1.0136620136620136</v>
          </cell>
          <cell r="D20">
            <v>3413000</v>
          </cell>
          <cell r="E20">
            <v>3216000</v>
          </cell>
          <cell r="F20">
            <v>20000</v>
          </cell>
          <cell r="I20">
            <v>80000</v>
          </cell>
          <cell r="K20">
            <v>5000</v>
          </cell>
          <cell r="M20">
            <v>3000</v>
          </cell>
          <cell r="R20">
            <v>7000</v>
          </cell>
          <cell r="W20">
            <v>5000</v>
          </cell>
          <cell r="Z20">
            <v>8000</v>
          </cell>
          <cell r="AB20">
            <v>9000</v>
          </cell>
          <cell r="AD20">
            <v>32000</v>
          </cell>
          <cell r="AE20">
            <v>12000</v>
          </cell>
          <cell r="AF20">
            <v>16000</v>
          </cell>
          <cell r="AI20" t="str">
            <v>6х6</v>
          </cell>
          <cell r="AJ20">
            <v>1</v>
          </cell>
          <cell r="AK20">
            <v>13.55</v>
          </cell>
          <cell r="AL20">
            <v>300</v>
          </cell>
          <cell r="AM20">
            <v>300</v>
          </cell>
          <cell r="AN20" t="str">
            <v>ZF9</v>
          </cell>
          <cell r="AO20">
            <v>5.94</v>
          </cell>
          <cell r="AP20">
            <v>6070</v>
          </cell>
          <cell r="AQ20" t="str">
            <v>─</v>
          </cell>
          <cell r="AR20" t="str">
            <v>425/85R21 390/95R20</v>
          </cell>
          <cell r="AS20" t="str">
            <v>210+350</v>
          </cell>
          <cell r="AT20" t="str">
            <v>кр-пет.</v>
          </cell>
          <cell r="AU20" t="str">
            <v>МКБ, МОБ, дв. КАМАЗ 740.705-300 (Е-5), ТНВД BOSCH, система нейтрализ. ОГ(AdBlue), Common Rail, ДЗК, аэродинамич.козырек, КОМ лебедки, УВЭОС</v>
          </cell>
          <cell r="AV20">
            <v>46000</v>
          </cell>
        </row>
        <row r="21">
          <cell r="A21" t="str">
            <v>43118-4017-50</v>
          </cell>
          <cell r="B21">
            <v>3504000</v>
          </cell>
          <cell r="C21">
            <v>1.0174086757990868</v>
          </cell>
          <cell r="D21">
            <v>3565000</v>
          </cell>
          <cell r="E21">
            <v>3216000</v>
          </cell>
          <cell r="F21">
            <v>20000</v>
          </cell>
          <cell r="I21">
            <v>80000</v>
          </cell>
          <cell r="J21">
            <v>35000</v>
          </cell>
          <cell r="O21">
            <v>40000</v>
          </cell>
          <cell r="Q21">
            <v>85000</v>
          </cell>
          <cell r="R21">
            <v>7000</v>
          </cell>
          <cell r="W21">
            <v>5000</v>
          </cell>
          <cell r="Z21">
            <v>8000</v>
          </cell>
          <cell r="AB21">
            <v>9000</v>
          </cell>
          <cell r="AD21">
            <v>32000</v>
          </cell>
          <cell r="AE21">
            <v>12000</v>
          </cell>
          <cell r="AF21">
            <v>16000</v>
          </cell>
          <cell r="AI21" t="str">
            <v>6х6</v>
          </cell>
          <cell r="AJ21">
            <v>1</v>
          </cell>
          <cell r="AK21">
            <v>13.55</v>
          </cell>
          <cell r="AL21">
            <v>300</v>
          </cell>
          <cell r="AM21">
            <v>300</v>
          </cell>
          <cell r="AN21" t="str">
            <v>ZF9</v>
          </cell>
          <cell r="AO21">
            <v>5.94</v>
          </cell>
          <cell r="AP21">
            <v>6070</v>
          </cell>
          <cell r="AQ21" t="str">
            <v>─</v>
          </cell>
          <cell r="AR21" t="str">
            <v>425/85R21 390/95R20</v>
          </cell>
          <cell r="AS21" t="str">
            <v>210+350</v>
          </cell>
          <cell r="AT21" t="str">
            <v>кр-пет.</v>
          </cell>
          <cell r="AU21" t="str">
            <v>МКБ, МОБ, дв. КАМАЗ 740.705-300 (Е-5), ТНВД BOSCH, система нейтрализ. ОГ(AdBlue), Common Rail, ДЗК, аэродинамич.козырек, рестайлинг-2, кондиционер, РК621, УВЭОС</v>
          </cell>
          <cell r="AV21">
            <v>61000</v>
          </cell>
        </row>
        <row r="22">
          <cell r="A22" t="str">
            <v>43118-3017-50</v>
          </cell>
          <cell r="B22">
            <v>3344000</v>
          </cell>
          <cell r="C22">
            <v>1.0182416267942584</v>
          </cell>
          <cell r="D22">
            <v>3405000</v>
          </cell>
          <cell r="E22">
            <v>3216000</v>
          </cell>
          <cell r="F22">
            <v>20000</v>
          </cell>
          <cell r="I22">
            <v>80000</v>
          </cell>
          <cell r="R22">
            <v>7000</v>
          </cell>
          <cell r="W22">
            <v>5000</v>
          </cell>
          <cell r="Z22">
            <v>8000</v>
          </cell>
          <cell r="AB22">
            <v>9000</v>
          </cell>
          <cell r="AD22">
            <v>32000</v>
          </cell>
          <cell r="AE22">
            <v>12000</v>
          </cell>
          <cell r="AF22">
            <v>16000</v>
          </cell>
          <cell r="AI22" t="str">
            <v>6х6</v>
          </cell>
          <cell r="AJ22">
            <v>1</v>
          </cell>
          <cell r="AK22">
            <v>13.55</v>
          </cell>
          <cell r="AL22">
            <v>300</v>
          </cell>
          <cell r="AM22">
            <v>300</v>
          </cell>
          <cell r="AN22" t="str">
            <v>ZF9</v>
          </cell>
          <cell r="AO22">
            <v>5.94</v>
          </cell>
          <cell r="AP22">
            <v>6070</v>
          </cell>
          <cell r="AQ22" t="str">
            <v>─</v>
          </cell>
          <cell r="AR22" t="str">
            <v>425/85R21 390/95R20</v>
          </cell>
          <cell r="AS22" t="str">
            <v>210+350</v>
          </cell>
          <cell r="AT22" t="str">
            <v>кр-пет.</v>
          </cell>
          <cell r="AU22" t="str">
            <v>МКБ, МОБ, дв. КАМАЗ 740.705-300 (Е-5), ТНВД BOSCH, система нейтрализ. ОГ(AdBlue), Common Rail, аэродинамич.козырек, ДЗК, УВЭОС</v>
          </cell>
          <cell r="AV22">
            <v>61000</v>
          </cell>
        </row>
        <row r="23">
          <cell r="A23" t="str">
            <v>43118-3019-50</v>
          </cell>
          <cell r="B23">
            <v>3380000</v>
          </cell>
          <cell r="C23">
            <v>1.0221893491124261</v>
          </cell>
          <cell r="D23">
            <v>3455000</v>
          </cell>
          <cell r="E23">
            <v>3216000</v>
          </cell>
          <cell r="F23">
            <v>20000</v>
          </cell>
          <cell r="I23">
            <v>80000</v>
          </cell>
          <cell r="K23">
            <v>22000</v>
          </cell>
          <cell r="L23">
            <v>27000</v>
          </cell>
          <cell r="R23">
            <v>7000</v>
          </cell>
          <cell r="W23" t="str">
            <v>-</v>
          </cell>
          <cell r="X23">
            <v>7000</v>
          </cell>
          <cell r="Z23">
            <v>11000</v>
          </cell>
          <cell r="AB23">
            <v>5000</v>
          </cell>
          <cell r="AD23">
            <v>32000</v>
          </cell>
          <cell r="AE23">
            <v>12000</v>
          </cell>
          <cell r="AF23">
            <v>16000</v>
          </cell>
          <cell r="AI23" t="str">
            <v>6х6</v>
          </cell>
          <cell r="AJ23">
            <v>1</v>
          </cell>
          <cell r="AK23">
            <v>13.525</v>
          </cell>
          <cell r="AL23">
            <v>300</v>
          </cell>
          <cell r="AM23">
            <v>300</v>
          </cell>
          <cell r="AN23" t="str">
            <v>ZF9</v>
          </cell>
          <cell r="AO23">
            <v>5.94</v>
          </cell>
          <cell r="AP23">
            <v>4410</v>
          </cell>
          <cell r="AQ23" t="str">
            <v>─</v>
          </cell>
          <cell r="AR23" t="str">
            <v>425/85R21 390/95R20</v>
          </cell>
          <cell r="AS23">
            <v>350</v>
          </cell>
          <cell r="AT23" t="str">
            <v>кр-пет.</v>
          </cell>
          <cell r="AU23" t="str">
            <v>МКБ, МОБ, дв. КАМАЗ 740.705-300 (Е-5), ТНВД BOSCH, система нейтрализ. ОГ(AdBlue), топл. ап. BOSCH, Common Rail, ДЗК, аэродинамич.козырек, КП газов, КОМ с насосом, УВЭОС</v>
          </cell>
          <cell r="AV23">
            <v>75000</v>
          </cell>
        </row>
        <row r="24">
          <cell r="A24" t="str">
            <v>43118-3027-50</v>
          </cell>
          <cell r="B24">
            <v>3056000</v>
          </cell>
          <cell r="C24">
            <v>1.0199607329842932</v>
          </cell>
          <cell r="D24">
            <v>3117000</v>
          </cell>
          <cell r="E24">
            <v>3216000</v>
          </cell>
          <cell r="F24">
            <v>20000</v>
          </cell>
          <cell r="R24">
            <v>7000</v>
          </cell>
          <cell r="W24">
            <v>5000</v>
          </cell>
          <cell r="AB24">
            <v>9000</v>
          </cell>
          <cell r="AD24">
            <v>32000</v>
          </cell>
          <cell r="AE24">
            <v>12000</v>
          </cell>
          <cell r="AF24">
            <v>16000</v>
          </cell>
          <cell r="AH24">
            <v>-200000</v>
          </cell>
          <cell r="AI24" t="str">
            <v>6х6</v>
          </cell>
          <cell r="AJ24">
            <v>1</v>
          </cell>
          <cell r="AK24">
            <v>13.425000000000001</v>
          </cell>
          <cell r="AL24">
            <v>300</v>
          </cell>
          <cell r="AM24">
            <v>300</v>
          </cell>
          <cell r="AN24">
            <v>154</v>
          </cell>
          <cell r="AO24">
            <v>6.53</v>
          </cell>
          <cell r="AP24">
            <v>6070</v>
          </cell>
          <cell r="AQ24" t="str">
            <v>─</v>
          </cell>
          <cell r="AR24" t="str">
            <v>425/85R21 390/95R20</v>
          </cell>
          <cell r="AS24" t="str">
            <v>210+350</v>
          </cell>
          <cell r="AT24" t="str">
            <v>кр-пет.</v>
          </cell>
          <cell r="AU24" t="str">
            <v>МКБ, МОБ, дв. КАМАЗ 740.705-300 (Е-5), ТНВД BOSCH, система нейтрализ. ОГ(AdBlue), аэродинамич.козырек, УВЭОС</v>
          </cell>
          <cell r="AV24">
            <v>61000</v>
          </cell>
        </row>
        <row r="25">
          <cell r="A25" t="str">
            <v>43118-23027-50</v>
          </cell>
          <cell r="B25">
            <v>3056000</v>
          </cell>
          <cell r="C25">
            <v>1.0199607329842932</v>
          </cell>
          <cell r="D25">
            <v>3117000</v>
          </cell>
          <cell r="E25">
            <v>3216000</v>
          </cell>
          <cell r="F25">
            <v>20000</v>
          </cell>
          <cell r="N25">
            <v>0</v>
          </cell>
          <cell r="R25">
            <v>7000</v>
          </cell>
          <cell r="W25">
            <v>5000</v>
          </cell>
          <cell r="AB25">
            <v>9000</v>
          </cell>
          <cell r="AD25">
            <v>32000</v>
          </cell>
          <cell r="AE25">
            <v>12000</v>
          </cell>
          <cell r="AF25">
            <v>16000</v>
          </cell>
          <cell r="AH25">
            <v>-200000</v>
          </cell>
          <cell r="AI25" t="str">
            <v>6х6</v>
          </cell>
          <cell r="AJ25">
            <v>1</v>
          </cell>
          <cell r="AK25">
            <v>13.425000000000001</v>
          </cell>
          <cell r="AL25">
            <v>300</v>
          </cell>
          <cell r="AM25">
            <v>300</v>
          </cell>
          <cell r="AN25">
            <v>154</v>
          </cell>
          <cell r="AO25">
            <v>6.53</v>
          </cell>
          <cell r="AP25">
            <v>6070</v>
          </cell>
          <cell r="AQ25" t="str">
            <v>─</v>
          </cell>
          <cell r="AR25" t="str">
            <v>425/85R21 390/95R20</v>
          </cell>
          <cell r="AS25" t="str">
            <v>210+350</v>
          </cell>
          <cell r="AT25" t="str">
            <v>кр-пет.</v>
          </cell>
          <cell r="AU25" t="str">
            <v>МКБ, МОБ, дв. КАМАЗ 740.705-300 (Е-5), ТНВД АЗПИ, система нейтрализ. ОГ(AdBlue), аэродинамич.козырек, УВЭОС</v>
          </cell>
          <cell r="AV25">
            <v>61000</v>
          </cell>
        </row>
        <row r="26">
          <cell r="A26" t="str">
            <v>43118-3048-50</v>
          </cell>
          <cell r="B26">
            <v>3463000</v>
          </cell>
          <cell r="C26">
            <v>1.0202136875541439</v>
          </cell>
          <cell r="D26">
            <v>3533000</v>
          </cell>
          <cell r="E26">
            <v>3216000</v>
          </cell>
          <cell r="F26">
            <v>20000</v>
          </cell>
          <cell r="I26">
            <v>80000</v>
          </cell>
          <cell r="M26">
            <v>3000</v>
          </cell>
          <cell r="P26">
            <v>20000</v>
          </cell>
          <cell r="R26">
            <v>7000</v>
          </cell>
          <cell r="W26">
            <v>5000</v>
          </cell>
          <cell r="Z26">
            <v>8000</v>
          </cell>
          <cell r="AA26">
            <v>105000</v>
          </cell>
          <cell r="AB26">
            <v>9000</v>
          </cell>
          <cell r="AD26">
            <v>32000</v>
          </cell>
          <cell r="AE26">
            <v>12000</v>
          </cell>
          <cell r="AF26">
            <v>16000</v>
          </cell>
          <cell r="AI26" t="str">
            <v>6х6</v>
          </cell>
          <cell r="AJ26">
            <v>1</v>
          </cell>
          <cell r="AK26">
            <v>13.21</v>
          </cell>
          <cell r="AL26">
            <v>300</v>
          </cell>
          <cell r="AM26">
            <v>300</v>
          </cell>
          <cell r="AN26" t="str">
            <v>ZF9</v>
          </cell>
          <cell r="AO26">
            <v>5.94</v>
          </cell>
          <cell r="AP26">
            <v>5895</v>
          </cell>
          <cell r="AQ26">
            <v>1</v>
          </cell>
          <cell r="AR26" t="str">
            <v>425/85R21 390/95R20</v>
          </cell>
          <cell r="AS26" t="str">
            <v>210+350</v>
          </cell>
          <cell r="AT26" t="str">
            <v>кр-пет.</v>
          </cell>
          <cell r="AU26" t="str">
            <v>МКБ, МОБ, дв. КАМАЗ 740.705-300 (Е-5), ТНВД BOSCH, система нейтрализ. ОГ(AdBlue), Common Rail, ДЗК, аэродинамич.козырек, лебедка, УВЭОС</v>
          </cell>
          <cell r="AV26">
            <v>70000</v>
          </cell>
        </row>
        <row r="27">
          <cell r="A27" t="str">
            <v>43118-3049-50</v>
          </cell>
          <cell r="B27">
            <v>3359000</v>
          </cell>
          <cell r="C27">
            <v>1.0205418279249776</v>
          </cell>
          <cell r="D27">
            <v>3428000</v>
          </cell>
          <cell r="E27">
            <v>3216000</v>
          </cell>
          <cell r="F27">
            <v>20000</v>
          </cell>
          <cell r="I27">
            <v>80000</v>
          </cell>
          <cell r="P27">
            <v>20000</v>
          </cell>
          <cell r="R27">
            <v>7000</v>
          </cell>
          <cell r="W27">
            <v>5000</v>
          </cell>
          <cell r="Z27">
            <v>11000</v>
          </cell>
          <cell r="AB27">
            <v>9000</v>
          </cell>
          <cell r="AD27">
            <v>32000</v>
          </cell>
          <cell r="AE27">
            <v>12000</v>
          </cell>
          <cell r="AF27">
            <v>16000</v>
          </cell>
          <cell r="AI27" t="str">
            <v>6х6</v>
          </cell>
          <cell r="AJ27">
            <v>1</v>
          </cell>
          <cell r="AK27">
            <v>13.49</v>
          </cell>
          <cell r="AL27">
            <v>300</v>
          </cell>
          <cell r="AM27">
            <v>300</v>
          </cell>
          <cell r="AN27" t="str">
            <v>ZF9</v>
          </cell>
          <cell r="AO27">
            <v>5.94</v>
          </cell>
          <cell r="AP27">
            <v>5535</v>
          </cell>
          <cell r="AQ27">
            <v>1</v>
          </cell>
          <cell r="AR27" t="str">
            <v>425/85R21 390/95R20</v>
          </cell>
          <cell r="AS27" t="str">
            <v>210+350</v>
          </cell>
          <cell r="AT27" t="str">
            <v>кр-пет.</v>
          </cell>
          <cell r="AU27" t="str">
            <v>МКБ, МОБ, дв. КАМАЗ 740.705-300 (Е-5), ТНВД BOSCH, система нейтрализ. ОГ(AdBlue), Common Rail, ДЗК, аэродинамич.козырек, УВЭОС</v>
          </cell>
          <cell r="AV27">
            <v>69000</v>
          </cell>
        </row>
        <row r="28">
          <cell r="A28" t="str">
            <v>43118-3077-50</v>
          </cell>
          <cell r="B28">
            <v>3332000</v>
          </cell>
          <cell r="C28">
            <v>1.0183073229291717</v>
          </cell>
          <cell r="D28">
            <v>3393000</v>
          </cell>
          <cell r="E28">
            <v>3216000</v>
          </cell>
          <cell r="F28">
            <v>20000</v>
          </cell>
          <cell r="I28">
            <v>80000</v>
          </cell>
          <cell r="R28">
            <v>7000</v>
          </cell>
          <cell r="V28">
            <v>28400</v>
          </cell>
          <cell r="W28">
            <v>5000</v>
          </cell>
          <cell r="Z28">
            <v>11000</v>
          </cell>
          <cell r="AB28">
            <v>9000</v>
          </cell>
          <cell r="AF28">
            <v>16000</v>
          </cell>
          <cell r="AI28" t="str">
            <v>6х6</v>
          </cell>
          <cell r="AJ28">
            <v>1</v>
          </cell>
          <cell r="AK28">
            <v>13.475</v>
          </cell>
          <cell r="AL28">
            <v>300</v>
          </cell>
          <cell r="AM28">
            <v>300</v>
          </cell>
          <cell r="AN28" t="str">
            <v>ZF9</v>
          </cell>
          <cell r="AO28">
            <v>5.94</v>
          </cell>
          <cell r="AP28">
            <v>6245</v>
          </cell>
          <cell r="AQ28" t="str">
            <v>─</v>
          </cell>
          <cell r="AR28" t="str">
            <v>425/85R21 390/95R20</v>
          </cell>
          <cell r="AS28" t="str">
            <v>210+350</v>
          </cell>
          <cell r="AT28" t="str">
            <v>кр-пет.</v>
          </cell>
          <cell r="AU28" t="str">
            <v>МКБ, МОБ, дв. КАМАЗ 740.705-300 (Е-5), ТНВД BOSCH, система нейтрализ. ОГ(AdBlue), Common Rail, ДЗК, аэродинамич.козырек, УВЭОС</v>
          </cell>
          <cell r="AV28">
            <v>61000</v>
          </cell>
        </row>
        <row r="29">
          <cell r="A29" t="str">
            <v>43118-3086-50</v>
          </cell>
          <cell r="B29">
            <v>3332000</v>
          </cell>
          <cell r="C29">
            <v>1.0207082833133254</v>
          </cell>
          <cell r="D29">
            <v>3401000</v>
          </cell>
          <cell r="E29">
            <v>3216000</v>
          </cell>
          <cell r="F29">
            <v>20000</v>
          </cell>
          <cell r="I29">
            <v>80000</v>
          </cell>
          <cell r="P29">
            <v>20000</v>
          </cell>
          <cell r="R29">
            <v>7000</v>
          </cell>
          <cell r="V29">
            <v>16400</v>
          </cell>
          <cell r="W29">
            <v>5000</v>
          </cell>
          <cell r="Z29">
            <v>11000</v>
          </cell>
          <cell r="AB29">
            <v>9000</v>
          </cell>
          <cell r="AF29">
            <v>16000</v>
          </cell>
          <cell r="AI29" t="str">
            <v>6х6</v>
          </cell>
          <cell r="AJ29">
            <v>1</v>
          </cell>
          <cell r="AK29">
            <v>13.45</v>
          </cell>
          <cell r="AL29">
            <v>300</v>
          </cell>
          <cell r="AM29">
            <v>300</v>
          </cell>
          <cell r="AN29" t="str">
            <v>ZF9</v>
          </cell>
          <cell r="AO29">
            <v>5.94</v>
          </cell>
          <cell r="AP29">
            <v>5945</v>
          </cell>
          <cell r="AQ29">
            <v>1</v>
          </cell>
          <cell r="AR29" t="str">
            <v>425/85R21 390/95R20</v>
          </cell>
          <cell r="AS29" t="str">
            <v>210+350</v>
          </cell>
          <cell r="AT29" t="str">
            <v>кр-пет.</v>
          </cell>
          <cell r="AU29" t="str">
            <v>МКБ, МОБ, дв. КАМАЗ 740.705-300 (Е-5), ТНВД BOSCH, система нейтрализ. ОГ(AdBlue), Common Rail, ДЗК, аэродинамич.козырек, УВЭОС</v>
          </cell>
          <cell r="AV29">
            <v>69000</v>
          </cell>
        </row>
        <row r="30">
          <cell r="A30" t="str">
            <v>43118-3088-50</v>
          </cell>
          <cell r="B30">
            <v>3244000</v>
          </cell>
          <cell r="C30">
            <v>1.0212700369913688</v>
          </cell>
          <cell r="D30">
            <v>3313000</v>
          </cell>
          <cell r="E30">
            <v>3216000</v>
          </cell>
          <cell r="F30">
            <v>20000</v>
          </cell>
          <cell r="P30">
            <v>20000</v>
          </cell>
          <cell r="R30">
            <v>7000</v>
          </cell>
          <cell r="V30">
            <v>16400</v>
          </cell>
          <cell r="W30" t="str">
            <v>-</v>
          </cell>
          <cell r="Z30">
            <v>8000</v>
          </cell>
          <cell r="AB30">
            <v>9000</v>
          </cell>
          <cell r="AF30">
            <v>16000</v>
          </cell>
          <cell r="AI30" t="str">
            <v>6х6</v>
          </cell>
          <cell r="AJ30">
            <v>1</v>
          </cell>
          <cell r="AK30">
            <v>13.39</v>
          </cell>
          <cell r="AL30">
            <v>300</v>
          </cell>
          <cell r="AM30">
            <v>300</v>
          </cell>
          <cell r="AN30">
            <v>154</v>
          </cell>
          <cell r="AO30">
            <v>6.53</v>
          </cell>
          <cell r="AP30">
            <v>6305</v>
          </cell>
          <cell r="AQ30">
            <v>1</v>
          </cell>
          <cell r="AR30" t="str">
            <v>425/85R21 390/95R20</v>
          </cell>
          <cell r="AS30" t="str">
            <v>210+350</v>
          </cell>
          <cell r="AT30" t="str">
            <v>─</v>
          </cell>
          <cell r="AU30" t="str">
            <v>МКБ, МОБ, дв. КАМАЗ 740.705-300 (Е-5), ТНВД BOSCH, система нейтрализ. ОГ(AdBlue), Common Rail, ДЗК, аэродинамич.козырек, УВЭОС</v>
          </cell>
          <cell r="AV30">
            <v>69000</v>
          </cell>
        </row>
        <row r="31">
          <cell r="A31" t="str">
            <v>43118-3090-50</v>
          </cell>
          <cell r="B31">
            <v>3438000</v>
          </cell>
          <cell r="C31">
            <v>1.0200698080279231</v>
          </cell>
          <cell r="D31">
            <v>3507000</v>
          </cell>
          <cell r="E31">
            <v>3216000</v>
          </cell>
          <cell r="F31">
            <v>20000</v>
          </cell>
          <cell r="I31">
            <v>80000</v>
          </cell>
          <cell r="P31">
            <v>20000</v>
          </cell>
          <cell r="R31">
            <v>7000</v>
          </cell>
          <cell r="V31">
            <v>36400</v>
          </cell>
          <cell r="W31">
            <v>5000</v>
          </cell>
          <cell r="Z31">
            <v>8000</v>
          </cell>
          <cell r="AB31">
            <v>9000</v>
          </cell>
          <cell r="AD31">
            <v>32000</v>
          </cell>
          <cell r="AE31">
            <v>12000</v>
          </cell>
          <cell r="AF31">
            <v>16000</v>
          </cell>
          <cell r="AH31">
            <v>45000</v>
          </cell>
          <cell r="AI31" t="str">
            <v>6х6</v>
          </cell>
          <cell r="AJ31">
            <v>1</v>
          </cell>
          <cell r="AK31">
            <v>13.375</v>
          </cell>
          <cell r="AL31">
            <v>300</v>
          </cell>
          <cell r="AM31">
            <v>300</v>
          </cell>
          <cell r="AN31" t="str">
            <v>ZF9</v>
          </cell>
          <cell r="AO31">
            <v>5.94</v>
          </cell>
          <cell r="AP31">
            <v>7035</v>
          </cell>
          <cell r="AQ31">
            <v>1</v>
          </cell>
          <cell r="AR31" t="str">
            <v>425/85R21 390/95R20</v>
          </cell>
          <cell r="AS31" t="str">
            <v>210+350</v>
          </cell>
          <cell r="AT31" t="str">
            <v>кр-пет.</v>
          </cell>
          <cell r="AU31" t="str">
            <v>МКБ, МОБ, дв. КАМАЗ 740.705-300 (Е-5), ТНВД BOSCH, система нейтрализ. ОГ(AdBlue), Common Rail, ДЗК, аэродинамич.козырек, УВЭОС</v>
          </cell>
          <cell r="AV31">
            <v>69000</v>
          </cell>
        </row>
        <row r="32">
          <cell r="A32" t="str">
            <v>43118-3091-50</v>
          </cell>
          <cell r="B32">
            <v>3441000</v>
          </cell>
          <cell r="C32">
            <v>1.0200523103748911</v>
          </cell>
          <cell r="D32">
            <v>3510000</v>
          </cell>
          <cell r="E32">
            <v>3216000</v>
          </cell>
          <cell r="F32">
            <v>20000</v>
          </cell>
          <cell r="I32">
            <v>80000</v>
          </cell>
          <cell r="P32">
            <v>20000</v>
          </cell>
          <cell r="R32">
            <v>7000</v>
          </cell>
          <cell r="V32">
            <v>36400</v>
          </cell>
          <cell r="W32">
            <v>5000</v>
          </cell>
          <cell r="Z32">
            <v>11000</v>
          </cell>
          <cell r="AB32">
            <v>9000</v>
          </cell>
          <cell r="AD32">
            <v>32000</v>
          </cell>
          <cell r="AE32">
            <v>12000</v>
          </cell>
          <cell r="AF32">
            <v>16000</v>
          </cell>
          <cell r="AH32">
            <v>45000</v>
          </cell>
          <cell r="AI32" t="str">
            <v>6х6</v>
          </cell>
          <cell r="AJ32">
            <v>1</v>
          </cell>
          <cell r="AK32">
            <v>13.345000000000001</v>
          </cell>
          <cell r="AL32">
            <v>300</v>
          </cell>
          <cell r="AM32">
            <v>300</v>
          </cell>
          <cell r="AN32" t="str">
            <v>ZF9</v>
          </cell>
          <cell r="AO32">
            <v>5.94</v>
          </cell>
          <cell r="AP32">
            <v>6675</v>
          </cell>
          <cell r="AQ32">
            <v>1</v>
          </cell>
          <cell r="AR32" t="str">
            <v>425/85R21 390/95R20</v>
          </cell>
          <cell r="AS32" t="str">
            <v>210+350</v>
          </cell>
          <cell r="AT32" t="str">
            <v>кр-пет.</v>
          </cell>
          <cell r="AU32" t="str">
            <v>МКБ, МОБ, дв. КАМАЗ 740.705-300 (Е-5), ТНВД BOSCH, система нейтрализ. ОГ(AdBlue), Common Rail, ДЗК, аэродинамич.козырек, УВЭОС</v>
          </cell>
          <cell r="AV32">
            <v>69000</v>
          </cell>
        </row>
        <row r="33">
          <cell r="A33" t="str">
            <v>43118-3096-50</v>
          </cell>
          <cell r="B33">
            <v>3308000</v>
          </cell>
          <cell r="C33">
            <v>1.0208585247883917</v>
          </cell>
          <cell r="D33">
            <v>3377000</v>
          </cell>
          <cell r="E33">
            <v>3216000</v>
          </cell>
          <cell r="F33">
            <v>20000</v>
          </cell>
          <cell r="P33">
            <v>20000</v>
          </cell>
          <cell r="R33">
            <v>7000</v>
          </cell>
          <cell r="V33">
            <v>28400</v>
          </cell>
          <cell r="W33">
            <v>5000</v>
          </cell>
          <cell r="Z33">
            <v>11000</v>
          </cell>
          <cell r="AB33">
            <v>9000</v>
          </cell>
          <cell r="AD33">
            <v>32000</v>
          </cell>
          <cell r="AE33">
            <v>12000</v>
          </cell>
          <cell r="AF33">
            <v>16000</v>
          </cell>
          <cell r="AI33" t="str">
            <v>6х6</v>
          </cell>
          <cell r="AJ33">
            <v>1</v>
          </cell>
          <cell r="AK33">
            <v>13.3</v>
          </cell>
          <cell r="AL33">
            <v>300</v>
          </cell>
          <cell r="AM33">
            <v>300</v>
          </cell>
          <cell r="AN33">
            <v>154</v>
          </cell>
          <cell r="AO33">
            <v>6.53</v>
          </cell>
          <cell r="AP33">
            <v>6475</v>
          </cell>
          <cell r="AQ33">
            <v>1</v>
          </cell>
          <cell r="AR33" t="str">
            <v>425/85R21 390/95R20</v>
          </cell>
          <cell r="AS33" t="str">
            <v>210+350</v>
          </cell>
          <cell r="AT33" t="str">
            <v>кр-пет</v>
          </cell>
          <cell r="AU33" t="str">
            <v>МКБ, МОБ, дв. КАМАЗ 740.705-300 (Е-5), ТНВД BOSCH, система нейтрализ. ОГ(AdBlue), Common Rail, ДЗК, аэродинамич.козырек, УВЭОС</v>
          </cell>
          <cell r="AV33">
            <v>69000</v>
          </cell>
        </row>
        <row r="34">
          <cell r="A34" t="str">
            <v>43118-3098-50</v>
          </cell>
          <cell r="B34">
            <v>3264000</v>
          </cell>
          <cell r="C34">
            <v>1.021139705882353</v>
          </cell>
          <cell r="D34">
            <v>3333000</v>
          </cell>
          <cell r="E34">
            <v>3216000</v>
          </cell>
          <cell r="F34">
            <v>20000</v>
          </cell>
          <cell r="P34">
            <v>20000</v>
          </cell>
          <cell r="R34">
            <v>7000</v>
          </cell>
          <cell r="V34">
            <v>28400</v>
          </cell>
          <cell r="W34">
            <v>5000</v>
          </cell>
          <cell r="Z34">
            <v>11000</v>
          </cell>
          <cell r="AB34">
            <v>9000</v>
          </cell>
          <cell r="AF34">
            <v>16000</v>
          </cell>
          <cell r="AI34" t="str">
            <v>6х6</v>
          </cell>
          <cell r="AJ34">
            <v>1</v>
          </cell>
          <cell r="AK34">
            <v>13.34</v>
          </cell>
          <cell r="AL34">
            <v>300</v>
          </cell>
          <cell r="AM34">
            <v>300</v>
          </cell>
          <cell r="AN34">
            <v>154</v>
          </cell>
          <cell r="AO34">
            <v>6.53</v>
          </cell>
          <cell r="AP34">
            <v>6245</v>
          </cell>
          <cell r="AQ34">
            <v>1</v>
          </cell>
          <cell r="AR34" t="str">
            <v>425/85R21 390/95R20</v>
          </cell>
          <cell r="AS34" t="str">
            <v>210+350</v>
          </cell>
          <cell r="AT34" t="str">
            <v>─</v>
          </cell>
          <cell r="AU34" t="str">
            <v>МКБ, МОБ, дв. КАМАЗ 740.705-300 (Е-5), ТНВД BOSCH, система нейтрализ. ОГ(AdBlue), Common Rail, ДЗК, аэродинамич.козырек, УВЭОС</v>
          </cell>
          <cell r="AV34">
            <v>69000</v>
          </cell>
        </row>
        <row r="35">
          <cell r="A35" t="str">
            <v>43118-3918-50</v>
          </cell>
          <cell r="B35">
            <v>3289000</v>
          </cell>
          <cell r="C35">
            <v>1.0182426269382792</v>
          </cell>
          <cell r="D35">
            <v>3349000</v>
          </cell>
          <cell r="E35">
            <v>3216000</v>
          </cell>
          <cell r="F35">
            <v>20000</v>
          </cell>
          <cell r="T35">
            <v>26700</v>
          </cell>
          <cell r="W35" t="str">
            <v>-</v>
          </cell>
          <cell r="Y35">
            <v>10000</v>
          </cell>
          <cell r="Z35">
            <v>8000</v>
          </cell>
          <cell r="AB35">
            <v>5000</v>
          </cell>
          <cell r="AC35">
            <v>3000</v>
          </cell>
          <cell r="AD35">
            <v>32000</v>
          </cell>
          <cell r="AE35">
            <v>12000</v>
          </cell>
          <cell r="AF35">
            <v>16000</v>
          </cell>
          <cell r="AI35" t="str">
            <v>6х6</v>
          </cell>
          <cell r="AJ35">
            <v>1</v>
          </cell>
          <cell r="AK35">
            <v>13.66</v>
          </cell>
          <cell r="AL35">
            <v>300</v>
          </cell>
          <cell r="AM35">
            <v>300</v>
          </cell>
          <cell r="AN35">
            <v>154</v>
          </cell>
          <cell r="AO35">
            <v>6.53</v>
          </cell>
          <cell r="AP35">
            <v>5920</v>
          </cell>
          <cell r="AQ35" t="str">
            <v>─</v>
          </cell>
          <cell r="AR35" t="str">
            <v>425/85R21 390/95R20</v>
          </cell>
          <cell r="AS35">
            <v>350</v>
          </cell>
          <cell r="AT35" t="str">
            <v>кр-пет.</v>
          </cell>
          <cell r="AU35" t="str">
            <v xml:space="preserve">МКБ, МОБ, дв. КАМАЗ 740.705-300 (Е-5), ТНВД BOSCH, система нейтрализ. ОГ(AdBlue), ДЗК,  выхл.вверх,  защ.кожух ТБ, тахограф российского стандарта с блоком СКЗИ (ADR), УВЭОС </v>
          </cell>
          <cell r="AV35">
            <v>60000</v>
          </cell>
        </row>
        <row r="36">
          <cell r="A36" t="str">
            <v>43118-3938-50</v>
          </cell>
          <cell r="B36">
            <v>3407000</v>
          </cell>
          <cell r="C36">
            <v>1.0217199882594659</v>
          </cell>
          <cell r="D36">
            <v>3481000</v>
          </cell>
          <cell r="E36">
            <v>3216000</v>
          </cell>
          <cell r="F36">
            <v>20000</v>
          </cell>
          <cell r="I36">
            <v>80000</v>
          </cell>
          <cell r="K36">
            <v>22000</v>
          </cell>
          <cell r="L36">
            <v>27000</v>
          </cell>
          <cell r="M36">
            <v>3000</v>
          </cell>
          <cell r="T36">
            <v>26700</v>
          </cell>
          <cell r="W36" t="str">
            <v>-</v>
          </cell>
          <cell r="Y36">
            <v>10000</v>
          </cell>
          <cell r="Z36">
            <v>8000</v>
          </cell>
          <cell r="AB36">
            <v>5000</v>
          </cell>
          <cell r="AC36">
            <v>3000</v>
          </cell>
          <cell r="AD36">
            <v>32000</v>
          </cell>
          <cell r="AE36">
            <v>12000</v>
          </cell>
          <cell r="AF36">
            <v>16000</v>
          </cell>
          <cell r="AI36" t="str">
            <v>6х6</v>
          </cell>
          <cell r="AJ36">
            <v>1</v>
          </cell>
          <cell r="AK36">
            <v>13.74</v>
          </cell>
          <cell r="AL36">
            <v>300</v>
          </cell>
          <cell r="AM36">
            <v>300</v>
          </cell>
          <cell r="AN36" t="str">
            <v>ZF9</v>
          </cell>
          <cell r="AO36">
            <v>5.94</v>
          </cell>
          <cell r="AP36">
            <v>5920</v>
          </cell>
          <cell r="AQ36" t="str">
            <v>─</v>
          </cell>
          <cell r="AR36" t="str">
            <v>425/85R21 390/95R20</v>
          </cell>
          <cell r="AS36">
            <v>350</v>
          </cell>
          <cell r="AT36" t="str">
            <v>кр-пет.</v>
          </cell>
          <cell r="AU36" t="str">
            <v xml:space="preserve">МКБ, МОБ, дв. КАМАЗ 740.705-300 (Е-5), ТНВД BOSCH, система нейтрализ. ОГ(AdBlue), Common Rail, ДЗК,  КОМ ZF (OMFB) с насосом, выхл.вверх,  защ.кожух ТБ, тахограф российского стандарта с блоком СКЗИ (ADR), УВЭОС </v>
          </cell>
          <cell r="AV36">
            <v>74000</v>
          </cell>
        </row>
        <row r="37">
          <cell r="A37" t="str">
            <v>43118-3938-48(A5)</v>
          </cell>
          <cell r="B37">
            <v>3407000</v>
          </cell>
          <cell r="C37">
            <v>1.0217199882594659</v>
          </cell>
          <cell r="D37">
            <v>3481000</v>
          </cell>
          <cell r="E37">
            <v>3216000</v>
          </cell>
          <cell r="F37">
            <v>20000</v>
          </cell>
          <cell r="G37">
            <v>0</v>
          </cell>
          <cell r="I37">
            <v>80000</v>
          </cell>
          <cell r="K37">
            <v>22000</v>
          </cell>
          <cell r="L37">
            <v>27000</v>
          </cell>
          <cell r="M37">
            <v>3000</v>
          </cell>
          <cell r="T37">
            <v>26700</v>
          </cell>
          <cell r="W37" t="str">
            <v>-</v>
          </cell>
          <cell r="Y37">
            <v>10000</v>
          </cell>
          <cell r="Z37">
            <v>8000</v>
          </cell>
          <cell r="AB37">
            <v>5000</v>
          </cell>
          <cell r="AC37">
            <v>3000</v>
          </cell>
          <cell r="AD37">
            <v>32000</v>
          </cell>
          <cell r="AE37">
            <v>12000</v>
          </cell>
          <cell r="AF37">
            <v>16000</v>
          </cell>
          <cell r="AI37" t="str">
            <v>6х6</v>
          </cell>
          <cell r="AJ37">
            <v>1</v>
          </cell>
          <cell r="AK37">
            <v>13.425000000000001</v>
          </cell>
          <cell r="AL37">
            <v>300</v>
          </cell>
          <cell r="AM37">
            <v>292</v>
          </cell>
          <cell r="AN37" t="str">
            <v>ZF9</v>
          </cell>
          <cell r="AO37">
            <v>5.94</v>
          </cell>
          <cell r="AP37">
            <v>5680</v>
          </cell>
          <cell r="AQ37" t="str">
            <v>─</v>
          </cell>
          <cell r="AR37" t="str">
            <v>425/85R21 390/95R20</v>
          </cell>
          <cell r="AS37">
            <v>350</v>
          </cell>
          <cell r="AT37" t="str">
            <v>кр-пет.</v>
          </cell>
          <cell r="AU37" t="str">
            <v>МКБ, МОБ, дв. Cummins ISB6.7E5 300 (Е-5), ТНВД BOSCH, система нейтрализ. ОГ(AdBlue), Common Rail, ДЗК,  КОМ ZF (OMFB) с насосом, выхл.вверх,  защ.кожух ТБ, тахограф российского стандарта с блоком СКЗИ (ADR), УВЭОС</v>
          </cell>
          <cell r="AV37">
            <v>74000</v>
          </cell>
        </row>
        <row r="38">
          <cell r="A38" t="str">
            <v>43118-3949-50</v>
          </cell>
          <cell r="B38">
            <v>3426000</v>
          </cell>
          <cell r="C38">
            <v>1.0239346176298891</v>
          </cell>
          <cell r="D38">
            <v>3508000</v>
          </cell>
          <cell r="E38">
            <v>3216000</v>
          </cell>
          <cell r="F38">
            <v>20000</v>
          </cell>
          <cell r="I38">
            <v>80000</v>
          </cell>
          <cell r="K38">
            <v>22000</v>
          </cell>
          <cell r="L38">
            <v>27000</v>
          </cell>
          <cell r="M38">
            <v>3000</v>
          </cell>
          <cell r="P38">
            <v>20000</v>
          </cell>
          <cell r="T38">
            <v>26700</v>
          </cell>
          <cell r="W38" t="str">
            <v>-</v>
          </cell>
          <cell r="Y38">
            <v>10000</v>
          </cell>
          <cell r="Z38">
            <v>11000</v>
          </cell>
          <cell r="AB38">
            <v>9000</v>
          </cell>
          <cell r="AC38">
            <v>3000</v>
          </cell>
          <cell r="AD38">
            <v>32000</v>
          </cell>
          <cell r="AE38">
            <v>12000</v>
          </cell>
          <cell r="AF38">
            <v>16000</v>
          </cell>
          <cell r="AI38" t="str">
            <v>6х6</v>
          </cell>
          <cell r="AJ38">
            <v>1</v>
          </cell>
          <cell r="AK38">
            <v>13.385</v>
          </cell>
          <cell r="AL38">
            <v>300</v>
          </cell>
          <cell r="AM38">
            <v>300</v>
          </cell>
          <cell r="AN38" t="str">
            <v>ZF9</v>
          </cell>
          <cell r="AO38">
            <v>5.94</v>
          </cell>
          <cell r="AP38">
            <v>5535</v>
          </cell>
          <cell r="AQ38">
            <v>1</v>
          </cell>
          <cell r="AR38" t="str">
            <v>425/85R21 390/95R20</v>
          </cell>
          <cell r="AS38" t="str">
            <v>210+350</v>
          </cell>
          <cell r="AT38" t="str">
            <v>кр-пет.</v>
          </cell>
          <cell r="AU38" t="str">
            <v xml:space="preserve">МКБ, МОБ, дв. КАМАЗ 740.705-300 (Е-5), ТНВД BOSCH, система нейтрализ. ОГ(AdBlue), топл. ап. BOSCH, Common Rail, ДЗК,  КОМ ZF (OMFB) с насосом, выхл.вверх,  защ.кожух ТБ, тахограф российского стандарта с блоком СКЗИ (ADR), УВЭОС </v>
          </cell>
          <cell r="AV38">
            <v>82000</v>
          </cell>
        </row>
        <row r="39">
          <cell r="A39" t="str">
            <v>43118-3973-50</v>
          </cell>
          <cell r="B39">
            <v>3019000</v>
          </cell>
          <cell r="C39">
            <v>1.022855250082809</v>
          </cell>
          <cell r="D39">
            <v>3088000</v>
          </cell>
          <cell r="E39">
            <v>3216000</v>
          </cell>
          <cell r="F39">
            <v>20000</v>
          </cell>
          <cell r="P39">
            <v>20000</v>
          </cell>
          <cell r="R39">
            <v>7000</v>
          </cell>
          <cell r="W39">
            <v>5000</v>
          </cell>
          <cell r="AB39">
            <v>4000</v>
          </cell>
          <cell r="AF39">
            <v>16000</v>
          </cell>
          <cell r="AH39">
            <v>-200000</v>
          </cell>
          <cell r="AI39" t="str">
            <v>6х6</v>
          </cell>
          <cell r="AJ39">
            <v>1</v>
          </cell>
          <cell r="AK39">
            <v>13.62</v>
          </cell>
          <cell r="AL39">
            <v>300</v>
          </cell>
          <cell r="AM39">
            <v>300</v>
          </cell>
          <cell r="AN39">
            <v>154</v>
          </cell>
          <cell r="AO39">
            <v>6.53</v>
          </cell>
          <cell r="AP39">
            <v>5500</v>
          </cell>
          <cell r="AQ39">
            <v>1</v>
          </cell>
          <cell r="AR39" t="str">
            <v>425/85R21 390/95R20</v>
          </cell>
          <cell r="AS39">
            <v>210</v>
          </cell>
          <cell r="AT39" t="str">
            <v>-</v>
          </cell>
          <cell r="AU39" t="str">
            <v>МКБ, МОБ, дв. КАМАЗ 740.705-300 (Е-5), ТНВД BOSCH, система нейтрализ. ОГ(AdBlue), топл. ап. BOSCH, Common Rail, ДЗК,  аэродинамич.козырек, УВЭОС</v>
          </cell>
          <cell r="AV39">
            <v>69000</v>
          </cell>
        </row>
        <row r="40">
          <cell r="A40" t="str">
            <v>43118-3999-48(А5)</v>
          </cell>
          <cell r="B40">
            <v>3332000</v>
          </cell>
          <cell r="C40">
            <v>1.0183073229291717</v>
          </cell>
          <cell r="D40">
            <v>3393000</v>
          </cell>
          <cell r="E40">
            <v>3216000</v>
          </cell>
          <cell r="F40">
            <v>20000</v>
          </cell>
          <cell r="G40">
            <v>0</v>
          </cell>
          <cell r="I40">
            <v>80000</v>
          </cell>
          <cell r="R40">
            <v>7000</v>
          </cell>
          <cell r="V40">
            <v>28400</v>
          </cell>
          <cell r="W40">
            <v>5000</v>
          </cell>
          <cell r="Z40">
            <v>11000</v>
          </cell>
          <cell r="AB40">
            <v>9000</v>
          </cell>
          <cell r="AF40">
            <v>16000</v>
          </cell>
          <cell r="AI40" t="str">
            <v>6х6</v>
          </cell>
          <cell r="AJ40">
            <v>1</v>
          </cell>
          <cell r="AK40">
            <v>13.154999999999999</v>
          </cell>
          <cell r="AL40">
            <v>300</v>
          </cell>
          <cell r="AM40">
            <v>292</v>
          </cell>
          <cell r="AN40" t="str">
            <v>ZF9</v>
          </cell>
          <cell r="AO40">
            <v>7.22</v>
          </cell>
          <cell r="AP40">
            <v>6275</v>
          </cell>
          <cell r="AQ40" t="str">
            <v>─</v>
          </cell>
          <cell r="AR40" t="str">
            <v>425/85R21 390/95R20</v>
          </cell>
          <cell r="AS40" t="str">
            <v>210+350</v>
          </cell>
          <cell r="AT40" t="str">
            <v>кр-пет.</v>
          </cell>
          <cell r="AU40" t="str">
            <v>МКБ, МОБ, дв. Cummins ISB6.7E5 300 (Е-5), ТНВД BOSCH, система нейтрализ. ОГ(AdBlue), Common Rail, аэродинамич.козырек, ДЗК, УВЭОС</v>
          </cell>
          <cell r="AV40">
            <v>61000</v>
          </cell>
        </row>
        <row r="41">
          <cell r="A41" t="str">
            <v>63501-4025-52</v>
          </cell>
          <cell r="B41">
            <v>5071000</v>
          </cell>
          <cell r="C41">
            <v>1.0195227765726682</v>
          </cell>
          <cell r="D41">
            <v>5170000</v>
          </cell>
          <cell r="E41">
            <v>4883000</v>
          </cell>
          <cell r="F41">
            <v>40000</v>
          </cell>
          <cell r="J41">
            <v>35000</v>
          </cell>
          <cell r="O41">
            <v>40000</v>
          </cell>
          <cell r="P41">
            <v>20000</v>
          </cell>
          <cell r="Q41">
            <v>85000</v>
          </cell>
          <cell r="R41">
            <v>7000</v>
          </cell>
          <cell r="V41">
            <v>14000</v>
          </cell>
          <cell r="Y41">
            <v>10000</v>
          </cell>
          <cell r="Z41">
            <v>11000</v>
          </cell>
          <cell r="AB41">
            <v>9000</v>
          </cell>
          <cell r="AF41">
            <v>16000</v>
          </cell>
          <cell r="AI41" t="str">
            <v>8х8</v>
          </cell>
          <cell r="AJ41">
            <v>1</v>
          </cell>
          <cell r="AK41">
            <v>16.600000000000001</v>
          </cell>
          <cell r="AL41">
            <v>360</v>
          </cell>
          <cell r="AM41">
            <v>360</v>
          </cell>
          <cell r="AN41" t="str">
            <v>ZF16</v>
          </cell>
          <cell r="AO41">
            <v>5.94</v>
          </cell>
          <cell r="AP41">
            <v>6890</v>
          </cell>
          <cell r="AQ41">
            <v>1</v>
          </cell>
          <cell r="AR41" t="str">
            <v>425/85R21</v>
          </cell>
          <cell r="AS41" t="str">
            <v>210+350</v>
          </cell>
          <cell r="AT41" t="str">
            <v>─</v>
          </cell>
          <cell r="AU41" t="str">
            <v>МКБ, МОБ, дв. 740.725-360 (Е-5), топл. ап.BOSCH, система нейтрализ. ОГ(AdBlue), Common Rail, выхлоп вверх, аэродин. козырек, ДЗК, рестайлинг-2, кондиционер, РК621, УВЭОС</v>
          </cell>
          <cell r="AV41">
            <v>99000</v>
          </cell>
        </row>
        <row r="42">
          <cell r="A42" t="str">
            <v>63501-3025-52</v>
          </cell>
          <cell r="B42">
            <v>4911000</v>
          </cell>
          <cell r="C42">
            <v>1.0201588271227855</v>
          </cell>
          <cell r="D42">
            <v>5010000</v>
          </cell>
          <cell r="E42">
            <v>4883000</v>
          </cell>
          <cell r="F42">
            <v>40000</v>
          </cell>
          <cell r="P42">
            <v>20000</v>
          </cell>
          <cell r="R42">
            <v>7000</v>
          </cell>
          <cell r="V42">
            <v>14000</v>
          </cell>
          <cell r="Y42">
            <v>10000</v>
          </cell>
          <cell r="Z42">
            <v>11000</v>
          </cell>
          <cell r="AB42">
            <v>9000</v>
          </cell>
          <cell r="AF42">
            <v>16000</v>
          </cell>
          <cell r="AI42" t="str">
            <v>8х8</v>
          </cell>
          <cell r="AJ42">
            <v>1</v>
          </cell>
          <cell r="AK42">
            <v>16.600000000000001</v>
          </cell>
          <cell r="AL42">
            <v>360</v>
          </cell>
          <cell r="AM42">
            <v>360</v>
          </cell>
          <cell r="AN42" t="str">
            <v>ZF16</v>
          </cell>
          <cell r="AO42">
            <v>5.94</v>
          </cell>
          <cell r="AP42">
            <v>6890</v>
          </cell>
          <cell r="AQ42">
            <v>1</v>
          </cell>
          <cell r="AR42" t="str">
            <v>425/85R21</v>
          </cell>
          <cell r="AS42" t="str">
            <v>210+350</v>
          </cell>
          <cell r="AT42" t="str">
            <v>─</v>
          </cell>
          <cell r="AU42" t="str">
            <v>МКБ, МОБ, дв. 740.725-360 (Е-5), топл. ап.BOSCH, система нейтрализ. ОГ(AdBlue), Common Rail, выхлоп вверх, аэродин. козырек, ДЗК, РК 65111, УВЭОС</v>
          </cell>
          <cell r="AV42">
            <v>99000</v>
          </cell>
        </row>
        <row r="43">
          <cell r="A43" t="str">
            <v>63501-3960-51</v>
          </cell>
          <cell r="B43">
            <v>4845000</v>
          </cell>
          <cell r="C43">
            <v>1.0191950464396284</v>
          </cell>
          <cell r="D43">
            <v>4938000</v>
          </cell>
          <cell r="E43">
            <v>4883000</v>
          </cell>
          <cell r="K43">
            <v>22000</v>
          </cell>
          <cell r="M43">
            <v>3000</v>
          </cell>
          <cell r="Y43">
            <v>10000</v>
          </cell>
          <cell r="AB43">
            <v>4000</v>
          </cell>
          <cell r="AF43">
            <v>16000</v>
          </cell>
          <cell r="AI43" t="str">
            <v>8х8</v>
          </cell>
          <cell r="AJ43">
            <v>1</v>
          </cell>
          <cell r="AK43">
            <v>17</v>
          </cell>
          <cell r="AL43">
            <v>320</v>
          </cell>
          <cell r="AM43">
            <v>320</v>
          </cell>
          <cell r="AN43" t="str">
            <v>ZF16</v>
          </cell>
          <cell r="AO43">
            <v>6.53</v>
          </cell>
          <cell r="AP43">
            <v>6760</v>
          </cell>
          <cell r="AQ43" t="str">
            <v>─</v>
          </cell>
          <cell r="AR43" t="str">
            <v>425/85R21</v>
          </cell>
          <cell r="AS43">
            <v>210</v>
          </cell>
          <cell r="AT43" t="str">
            <v>─</v>
          </cell>
          <cell r="AU43" t="str">
            <v>дв. КАМАЗ-740.715-320 (E-5), топл. ап.BOSCH,  КОМ ZF с фланцем, выхлоп вверх, система нейтрализ. ОГ(AdBlue), Common Rail, РК КАМАЗ 65111, УВЭОС</v>
          </cell>
          <cell r="AV43">
            <v>93000</v>
          </cell>
        </row>
      </sheetData>
      <sheetData sheetId="7" refreshError="1">
        <row r="6">
          <cell r="A6" t="str">
            <v>БОРТОВЫЕ АВТОМОБИЛИ</v>
          </cell>
          <cell r="B6" t="str">
            <v xml:space="preserve">  </v>
          </cell>
          <cell r="D6" t="str">
            <v xml:space="preserve">  </v>
          </cell>
        </row>
        <row r="7">
          <cell r="A7" t="str">
            <v>43502-6023-66(D5)</v>
          </cell>
          <cell r="B7">
            <v>3269000</v>
          </cell>
          <cell r="C7">
            <v>1.0201896604466199</v>
          </cell>
          <cell r="D7">
            <v>3335000</v>
          </cell>
          <cell r="E7">
            <v>3096000</v>
          </cell>
          <cell r="H7">
            <v>3000</v>
          </cell>
          <cell r="J7">
            <v>26700</v>
          </cell>
          <cell r="K7">
            <v>32000</v>
          </cell>
          <cell r="L7">
            <v>105000</v>
          </cell>
          <cell r="N7">
            <v>16000</v>
          </cell>
          <cell r="O7">
            <v>32000</v>
          </cell>
          <cell r="P7">
            <v>12000</v>
          </cell>
          <cell r="Q7">
            <v>12000</v>
          </cell>
          <cell r="S7" t="str">
            <v>4х4</v>
          </cell>
          <cell r="T7">
            <v>1</v>
          </cell>
          <cell r="U7">
            <v>4.375</v>
          </cell>
          <cell r="V7">
            <v>285</v>
          </cell>
          <cell r="W7">
            <v>277</v>
          </cell>
          <cell r="X7" t="str">
            <v>ZF9</v>
          </cell>
          <cell r="Y7">
            <v>6.53</v>
          </cell>
          <cell r="Z7">
            <v>21.5</v>
          </cell>
          <cell r="AA7">
            <v>1</v>
          </cell>
          <cell r="AB7" t="str">
            <v>425/85R21</v>
          </cell>
          <cell r="AC7" t="str">
            <v>2х210</v>
          </cell>
          <cell r="AD7" t="str">
            <v>кр-пет.</v>
          </cell>
          <cell r="AE7" t="str">
            <v xml:space="preserve">МКБ, МОБ, дв. Cummins ISB6.7E5 285 (Е-5), топл. ап.BOSCH, система нейтрализ. ОГ(AdBlue), Common Rail, тент, каркас, лебедка, внутр. размеры платформы 4892х2470х730 мм, аэродинамич.козырек, ДЗК,  тахограф российского стандарта с блоком СКЗИ, УВЭОС </v>
          </cell>
          <cell r="AF7">
            <v>66000</v>
          </cell>
        </row>
        <row r="8">
          <cell r="A8" t="str">
            <v>43502-6024-66(D5)</v>
          </cell>
          <cell r="B8">
            <v>3162000</v>
          </cell>
          <cell r="C8">
            <v>1.0205566097406704</v>
          </cell>
          <cell r="D8">
            <v>3227000</v>
          </cell>
          <cell r="E8">
            <v>3096000</v>
          </cell>
          <cell r="J8">
            <v>26700</v>
          </cell>
          <cell r="K8">
            <v>32000</v>
          </cell>
          <cell r="N8">
            <v>16000</v>
          </cell>
          <cell r="O8">
            <v>32000</v>
          </cell>
          <cell r="P8">
            <v>12000</v>
          </cell>
          <cell r="Q8">
            <v>12000</v>
          </cell>
          <cell r="S8" t="str">
            <v>4х4</v>
          </cell>
          <cell r="T8">
            <v>1</v>
          </cell>
          <cell r="U8">
            <v>4.375</v>
          </cell>
          <cell r="V8">
            <v>285</v>
          </cell>
          <cell r="W8">
            <v>277</v>
          </cell>
          <cell r="X8" t="str">
            <v>ZF9</v>
          </cell>
          <cell r="Y8">
            <v>6.53</v>
          </cell>
          <cell r="Z8">
            <v>21.5</v>
          </cell>
          <cell r="AA8">
            <v>1</v>
          </cell>
          <cell r="AB8" t="str">
            <v>425/85R21 390/95R20</v>
          </cell>
          <cell r="AC8" t="str">
            <v>2х210</v>
          </cell>
          <cell r="AD8" t="str">
            <v>кр-пет.</v>
          </cell>
          <cell r="AE8" t="str">
            <v xml:space="preserve">МКБ, МОБ, дв. Cummins ISB6.7E5 285 (Е-5), топл. ап.BOSCH, система нейтрализ. ОГ(AdBlue), Common Rail, тент, каркас, внутр. размеры платформы 4892х2470х730 мм, аэродинамич.козырек, ДЗК, тахограф российского стандарта с блоком СКЗИ, УВЭОС </v>
          </cell>
          <cell r="AF8">
            <v>65000</v>
          </cell>
        </row>
        <row r="9">
          <cell r="A9" t="str">
            <v>5350-6017-66(D5)</v>
          </cell>
          <cell r="B9">
            <v>3426000</v>
          </cell>
          <cell r="C9">
            <v>1.0204319906596615</v>
          </cell>
          <cell r="D9">
            <v>3496000</v>
          </cell>
          <cell r="E9">
            <v>3377000</v>
          </cell>
          <cell r="J9">
            <v>26700</v>
          </cell>
          <cell r="K9">
            <v>32000</v>
          </cell>
          <cell r="N9">
            <v>16000</v>
          </cell>
          <cell r="O9">
            <v>32000</v>
          </cell>
          <cell r="P9">
            <v>12000</v>
          </cell>
          <cell r="S9" t="str">
            <v>6х6</v>
          </cell>
          <cell r="T9">
            <v>1</v>
          </cell>
          <cell r="U9">
            <v>7.8150000000000004</v>
          </cell>
          <cell r="V9">
            <v>285</v>
          </cell>
          <cell r="W9">
            <v>277</v>
          </cell>
          <cell r="X9" t="str">
            <v>ZF9</v>
          </cell>
          <cell r="Y9">
            <v>5.94</v>
          </cell>
          <cell r="Z9">
            <v>21.5</v>
          </cell>
          <cell r="AA9">
            <v>1</v>
          </cell>
          <cell r="AB9" t="str">
            <v>425/85R21 390/95R20</v>
          </cell>
          <cell r="AC9" t="str">
            <v>2х210</v>
          </cell>
          <cell r="AD9" t="str">
            <v>кр-пет.</v>
          </cell>
          <cell r="AE9" t="str">
            <v>МКБ, МОБ,  дв. Cummins ISB6.7E5 285 (Е-5), топл. ап.BOSCH, система нейтрализ. ОГ(AdBlue), Common Rail, тент, каркас, внутр. размеры платформы 4892х2470х730 мм, аэрожинамич.козырек, ДЗК, тахограф российского стандарта с блоком СКЗИ, УВЭОС</v>
          </cell>
          <cell r="AF9">
            <v>70000</v>
          </cell>
        </row>
        <row r="10">
          <cell r="A10" t="str">
            <v>43118-6012-50</v>
          </cell>
          <cell r="B10">
            <v>3502000</v>
          </cell>
          <cell r="C10">
            <v>1.0202741290691033</v>
          </cell>
          <cell r="D10">
            <v>3573000</v>
          </cell>
          <cell r="E10">
            <v>3311000</v>
          </cell>
          <cell r="G10">
            <v>80000</v>
          </cell>
          <cell r="I10">
            <v>20000</v>
          </cell>
          <cell r="J10">
            <v>26700</v>
          </cell>
          <cell r="K10">
            <v>42000</v>
          </cell>
          <cell r="M10">
            <v>9000</v>
          </cell>
          <cell r="N10">
            <v>16000</v>
          </cell>
          <cell r="O10">
            <v>32000</v>
          </cell>
          <cell r="P10">
            <v>12000</v>
          </cell>
          <cell r="Q10">
            <v>12000</v>
          </cell>
          <cell r="R10">
            <v>12000</v>
          </cell>
          <cell r="S10" t="str">
            <v>6х6</v>
          </cell>
          <cell r="T10">
            <v>1</v>
          </cell>
          <cell r="U10">
            <v>11.305</v>
          </cell>
          <cell r="V10">
            <v>300</v>
          </cell>
          <cell r="W10">
            <v>300</v>
          </cell>
          <cell r="X10" t="str">
            <v>ZF9</v>
          </cell>
          <cell r="Y10">
            <v>5.94</v>
          </cell>
          <cell r="Z10">
            <v>26.9</v>
          </cell>
          <cell r="AA10">
            <v>1</v>
          </cell>
          <cell r="AB10" t="str">
            <v>425/85R21 390/95R20</v>
          </cell>
          <cell r="AC10" t="str">
            <v>210+350</v>
          </cell>
          <cell r="AD10" t="str">
            <v>кр-пет.</v>
          </cell>
          <cell r="AE10" t="str">
            <v xml:space="preserve">МКБ, МОБ, дв. КАМАЗ 740.705-300 (Е-5), ТНВД BOSCH, система нейтрализ. ОГ(AdBlue), Common Rail, тент, каркас, внутр. размеры платформы 6112х2470х730 мм, аэродинамич.козырек, ДЗК, тахограф российского стандарта с блоком СКЗИ, УВЭОС </v>
          </cell>
          <cell r="AF10">
            <v>71000</v>
          </cell>
        </row>
        <row r="11">
          <cell r="A11" t="str">
            <v>43118-6012-48(A5)</v>
          </cell>
          <cell r="B11">
            <v>3502000</v>
          </cell>
          <cell r="C11">
            <v>1.0202741290691033</v>
          </cell>
          <cell r="D11">
            <v>3573000</v>
          </cell>
          <cell r="E11">
            <v>3311000</v>
          </cell>
          <cell r="F11">
            <v>0</v>
          </cell>
          <cell r="G11">
            <v>80000</v>
          </cell>
          <cell r="I11">
            <v>20000</v>
          </cell>
          <cell r="J11">
            <v>26700</v>
          </cell>
          <cell r="K11">
            <v>42000</v>
          </cell>
          <cell r="M11">
            <v>9000</v>
          </cell>
          <cell r="N11">
            <v>16000</v>
          </cell>
          <cell r="O11">
            <v>32000</v>
          </cell>
          <cell r="P11">
            <v>12000</v>
          </cell>
          <cell r="Q11">
            <v>12000</v>
          </cell>
          <cell r="R11">
            <v>12000</v>
          </cell>
          <cell r="S11" t="str">
            <v>6х6</v>
          </cell>
          <cell r="T11">
            <v>1</v>
          </cell>
          <cell r="U11">
            <v>11.895</v>
          </cell>
          <cell r="V11">
            <v>300</v>
          </cell>
          <cell r="W11">
            <v>292</v>
          </cell>
          <cell r="X11" t="str">
            <v>ZF9</v>
          </cell>
          <cell r="Y11">
            <v>7.22</v>
          </cell>
          <cell r="Z11">
            <v>26.9</v>
          </cell>
          <cell r="AA11">
            <v>1</v>
          </cell>
          <cell r="AB11" t="str">
            <v>425/85R21 390/95R20</v>
          </cell>
          <cell r="AC11" t="str">
            <v>210+350</v>
          </cell>
          <cell r="AD11" t="str">
            <v>кр-пет.</v>
          </cell>
          <cell r="AE11" t="str">
            <v xml:space="preserve">МКБ, МОБ, дв. Cummins ISB6.7E5 300 (Е-5), ТНВД BOSCH, система нейтрализ. ОГ(AdBlue), Common Rail, тент, каркас, внутр. размеры платформы 6112х2470х730 мм, аэродинамич.козырек, ДЗК, тахограф российского стандарта с блоком СКЗИ, УВЭОС </v>
          </cell>
          <cell r="AF11">
            <v>71000</v>
          </cell>
        </row>
        <row r="12">
          <cell r="A12" t="str">
            <v>43118-6013-50</v>
          </cell>
          <cell r="B12">
            <v>3564000</v>
          </cell>
          <cell r="C12">
            <v>1.0202020202020201</v>
          </cell>
          <cell r="D12">
            <v>3636000</v>
          </cell>
          <cell r="E12">
            <v>3311000</v>
          </cell>
          <cell r="G12">
            <v>80000</v>
          </cell>
          <cell r="I12">
            <v>20000</v>
          </cell>
          <cell r="J12">
            <v>26700</v>
          </cell>
          <cell r="L12">
            <v>105000</v>
          </cell>
          <cell r="M12">
            <v>9000</v>
          </cell>
          <cell r="N12">
            <v>16000</v>
          </cell>
          <cell r="O12">
            <v>32000</v>
          </cell>
          <cell r="P12">
            <v>12000</v>
          </cell>
          <cell r="Q12">
            <v>12000</v>
          </cell>
          <cell r="R12">
            <v>12000</v>
          </cell>
          <cell r="S12" t="str">
            <v>6х6</v>
          </cell>
          <cell r="T12">
            <v>1</v>
          </cell>
          <cell r="U12">
            <v>11.005000000000001</v>
          </cell>
          <cell r="V12">
            <v>300</v>
          </cell>
          <cell r="W12">
            <v>300</v>
          </cell>
          <cell r="X12" t="str">
            <v>ZF9</v>
          </cell>
          <cell r="Y12">
            <v>5.94</v>
          </cell>
          <cell r="Z12">
            <v>26.9</v>
          </cell>
          <cell r="AA12">
            <v>1</v>
          </cell>
          <cell r="AB12" t="str">
            <v>425/85R21 390/95R20</v>
          </cell>
          <cell r="AC12" t="str">
            <v>210+350</v>
          </cell>
          <cell r="AD12" t="str">
            <v>кр-пет.</v>
          </cell>
          <cell r="AE12" t="str">
            <v xml:space="preserve">МКБ, МОБ, дв. КАМАЗ 740.705-300 (Е-5), ТНВД BOSCH, система нейтрализ. ОГ(AdBlue), Common Rail, лебедка, внутр. размеры платформы 6112х2470х730 мм, аэродинамич.козырек, ДЗК, тахограф российского стандарта с блоком СКЗИ, УВЭОС </v>
          </cell>
          <cell r="AF12">
            <v>72000</v>
          </cell>
        </row>
        <row r="14">
          <cell r="Q14" t="str">
            <v xml:space="preserve"> </v>
          </cell>
        </row>
      </sheetData>
      <sheetData sheetId="8" refreshError="1">
        <row r="6">
          <cell r="A6" t="str">
            <v>СЕДЕЛЬНЫЕ ТЯГАЧИ</v>
          </cell>
        </row>
        <row r="7">
          <cell r="A7" t="str">
            <v>53504-6013-50</v>
          </cell>
          <cell r="B7">
            <v>3533000</v>
          </cell>
          <cell r="C7">
            <v>1.0186810076422304</v>
          </cell>
          <cell r="D7">
            <v>3599000</v>
          </cell>
          <cell r="E7">
            <v>3443000</v>
          </cell>
          <cell r="F7">
            <v>80000</v>
          </cell>
          <cell r="Q7">
            <v>20000</v>
          </cell>
          <cell r="R7">
            <v>26700</v>
          </cell>
          <cell r="AH7">
            <v>3000</v>
          </cell>
          <cell r="AJ7">
            <v>16000</v>
          </cell>
          <cell r="AL7">
            <v>10000</v>
          </cell>
          <cell r="AQ7" t="str">
            <v>6х6</v>
          </cell>
          <cell r="AR7">
            <v>1</v>
          </cell>
          <cell r="AS7">
            <v>12.1</v>
          </cell>
          <cell r="AT7">
            <v>300</v>
          </cell>
          <cell r="AU7">
            <v>300</v>
          </cell>
          <cell r="AV7" t="str">
            <v>ZF9</v>
          </cell>
          <cell r="AW7">
            <v>6.53</v>
          </cell>
          <cell r="AX7" t="str">
            <v>─</v>
          </cell>
          <cell r="AY7">
            <v>1</v>
          </cell>
          <cell r="AZ7" t="str">
            <v>425/85R21</v>
          </cell>
          <cell r="BA7" t="str">
            <v>210+350</v>
          </cell>
          <cell r="BB7" t="str">
            <v>1450/1530</v>
          </cell>
          <cell r="BC7" t="str">
            <v xml:space="preserve">МКБ, МОБ, дв. КАМАЗ 740.705-300 (Е-5), ТНВД BOSCH, система нейтрализ. ОГ(AdBlue), Common Rail, выхлоп вверх, защ.кожух ТБ, ДЗК, тахограф российского стандарта с блоком СКЗИ (ADR), УВЭОС  </v>
          </cell>
          <cell r="BD7">
            <v>66000</v>
          </cell>
        </row>
        <row r="8">
          <cell r="A8" t="str">
            <v>53504-6030-50</v>
          </cell>
          <cell r="B8">
            <v>3526000</v>
          </cell>
          <cell r="C8">
            <v>1.0190017016449233</v>
          </cell>
          <cell r="D8">
            <v>3593000</v>
          </cell>
          <cell r="E8">
            <v>3443000</v>
          </cell>
          <cell r="F8">
            <v>80000</v>
          </cell>
          <cell r="J8">
            <v>7000</v>
          </cell>
          <cell r="Q8">
            <v>20000</v>
          </cell>
          <cell r="R8">
            <v>26700</v>
          </cell>
          <cell r="AJ8">
            <v>16000</v>
          </cell>
          <cell r="AQ8" t="str">
            <v>6х6</v>
          </cell>
          <cell r="AR8">
            <v>1</v>
          </cell>
          <cell r="AS8">
            <v>12.2</v>
          </cell>
          <cell r="AT8">
            <v>300</v>
          </cell>
          <cell r="AU8">
            <v>300</v>
          </cell>
          <cell r="AV8" t="str">
            <v>ZF9</v>
          </cell>
          <cell r="AW8">
            <v>6.53</v>
          </cell>
          <cell r="AX8" t="str">
            <v>─</v>
          </cell>
          <cell r="AY8">
            <v>1</v>
          </cell>
          <cell r="AZ8" t="str">
            <v>425/85R21</v>
          </cell>
          <cell r="BA8" t="str">
            <v>210+350</v>
          </cell>
          <cell r="BB8" t="str">
            <v>1450/1530</v>
          </cell>
          <cell r="BC8" t="str">
            <v xml:space="preserve">МКБ, МОБ, дв. КАМАЗ 740.705-300 (Е-5), ТНВД BOSCH, система нейтрализ. ОГ(AdBlue), Common Rail, аэродин. козырек, ДЗК, тахограф российского стандарта с блоком СКЗИ, УВЭОС </v>
          </cell>
          <cell r="BD8">
            <v>67000</v>
          </cell>
        </row>
        <row r="9">
          <cell r="A9" t="str">
            <v>53504-6031-50</v>
          </cell>
          <cell r="B9">
            <v>3554000</v>
          </cell>
          <cell r="C9">
            <v>1.0188519977490151</v>
          </cell>
          <cell r="D9">
            <v>3621000</v>
          </cell>
          <cell r="E9">
            <v>3443000</v>
          </cell>
          <cell r="F9">
            <v>80000</v>
          </cell>
          <cell r="J9">
            <v>7000</v>
          </cell>
          <cell r="Q9">
            <v>20000</v>
          </cell>
          <cell r="R9">
            <v>26700</v>
          </cell>
          <cell r="W9">
            <v>27404.853646003863</v>
          </cell>
          <cell r="AJ9">
            <v>16000</v>
          </cell>
          <cell r="AQ9" t="str">
            <v>6х6</v>
          </cell>
          <cell r="AR9">
            <v>1</v>
          </cell>
          <cell r="AS9">
            <v>12.2</v>
          </cell>
          <cell r="AT9">
            <v>300</v>
          </cell>
          <cell r="AU9">
            <v>300</v>
          </cell>
          <cell r="AV9" t="str">
            <v>ZF9</v>
          </cell>
          <cell r="AW9">
            <v>6.53</v>
          </cell>
          <cell r="AX9" t="str">
            <v>─</v>
          </cell>
          <cell r="AY9">
            <v>1</v>
          </cell>
          <cell r="AZ9" t="str">
            <v>425/85R21</v>
          </cell>
          <cell r="BA9" t="str">
            <v>210+350</v>
          </cell>
          <cell r="BB9" t="str">
            <v>1450/1530</v>
          </cell>
          <cell r="BC9" t="str">
            <v xml:space="preserve">МКБ, МОБ, дв. КАМАЗ 740.705-300 (Е-5), ТНВД BOSCH, система нейтрализ. ОГ(AdBlue), Common Rail, аэродин. козырек, ДЗК, тахограф российского стандарта с блоком СКЗИ, УВЭОС, АСРДВШ ф. Camozzi </v>
          </cell>
          <cell r="BD9">
            <v>67000</v>
          </cell>
        </row>
        <row r="10">
          <cell r="A10" t="str">
            <v>53504-6910-50</v>
          </cell>
          <cell r="B10">
            <v>3571000</v>
          </cell>
          <cell r="C10">
            <v>1.0224026883225987</v>
          </cell>
          <cell r="D10">
            <v>3651000</v>
          </cell>
          <cell r="E10">
            <v>3443000</v>
          </cell>
          <cell r="F10">
            <v>80000</v>
          </cell>
          <cell r="Q10">
            <v>20000</v>
          </cell>
          <cell r="R10">
            <v>26700</v>
          </cell>
          <cell r="Z10">
            <v>22000</v>
          </cell>
          <cell r="AA10">
            <v>27000</v>
          </cell>
          <cell r="AB10">
            <v>3000</v>
          </cell>
          <cell r="AH10">
            <v>3000</v>
          </cell>
          <cell r="AJ10">
            <v>16000</v>
          </cell>
          <cell r="AL10">
            <v>10000</v>
          </cell>
          <cell r="AQ10" t="str">
            <v>6х6</v>
          </cell>
          <cell r="AR10">
            <v>1</v>
          </cell>
          <cell r="AS10">
            <v>12</v>
          </cell>
          <cell r="AT10">
            <v>300</v>
          </cell>
          <cell r="AU10">
            <v>300</v>
          </cell>
          <cell r="AV10" t="str">
            <v>ZF9</v>
          </cell>
          <cell r="AW10">
            <v>6.53</v>
          </cell>
          <cell r="AX10" t="str">
            <v>─</v>
          </cell>
          <cell r="AY10">
            <v>1</v>
          </cell>
          <cell r="AZ10" t="str">
            <v>425/85R21</v>
          </cell>
          <cell r="BA10" t="str">
            <v>210+350</v>
          </cell>
          <cell r="BB10" t="str">
            <v>1450/1530</v>
          </cell>
          <cell r="BC10" t="str">
            <v xml:space="preserve">МКБ, МОБ, дв. КАМАЗ 740.705-300 (Е-5), ТНВД BOSCH, система нейтрализ. ОГ(AdBlue), Common Rail, КОМ ZF (OMFB) с насосом, выхл.вверх защ.кожух ТБ, ДЗК, тахограф российского стандарта с блоком СКЗИ (ADR), УВЭОС </v>
          </cell>
          <cell r="BD10">
            <v>80000</v>
          </cell>
        </row>
        <row r="11">
          <cell r="A11" t="str">
            <v>5490-014-87(S5)*</v>
          </cell>
          <cell r="B11">
            <v>4734000</v>
          </cell>
          <cell r="C11">
            <v>1.024503591043515</v>
          </cell>
          <cell r="D11">
            <v>4850000</v>
          </cell>
          <cell r="E11">
            <v>4884000</v>
          </cell>
          <cell r="N11">
            <v>8000</v>
          </cell>
          <cell r="O11">
            <v>-30000</v>
          </cell>
          <cell r="P11">
            <v>5000</v>
          </cell>
          <cell r="Y11">
            <v>12000</v>
          </cell>
          <cell r="AJ11">
            <v>16000</v>
          </cell>
          <cell r="AK11">
            <v>3000</v>
          </cell>
          <cell r="AN11">
            <v>4000</v>
          </cell>
          <cell r="AP11">
            <v>-52000</v>
          </cell>
          <cell r="AQ11" t="str">
            <v>4х2</v>
          </cell>
          <cell r="AR11">
            <v>2</v>
          </cell>
          <cell r="AS11">
            <v>11.12</v>
          </cell>
          <cell r="AT11">
            <v>401</v>
          </cell>
          <cell r="AU11">
            <v>401</v>
          </cell>
          <cell r="AV11" t="str">
            <v>ZF16</v>
          </cell>
          <cell r="AW11">
            <v>3.077</v>
          </cell>
          <cell r="AX11" t="str">
            <v>─</v>
          </cell>
          <cell r="AY11">
            <v>1</v>
          </cell>
          <cell r="AZ11" t="str">
            <v>315/70R22,5</v>
          </cell>
          <cell r="BA11">
            <v>450</v>
          </cell>
          <cell r="BB11">
            <v>1150</v>
          </cell>
          <cell r="BC11" t="str">
            <v>дв. Mercedes-Benz OM457LA (Евро-5), система нейтрализ. ОГ (AdBlue), бак AdBlue 40 л, КПП ZF 16S2220 без интардера, зад. мост Daimler HL6 на пн.подвеске, МКБ, ECAS, EBS, ESP, ASR, каб. Daimler (низкая), пружин. подв. каб., кондиционер, отопитель каб. Webasto AT 2000 STC, тахограф российского стандарта с блоком СКЗИ (ADR), проблеск. маячки на крыше каб., ДЗК, без бок. огражд-я, УВЭОС</v>
          </cell>
          <cell r="BD11">
            <v>116000</v>
          </cell>
        </row>
        <row r="12">
          <cell r="A12" t="str">
            <v>5490-032-87(S5)*</v>
          </cell>
          <cell r="B12">
            <v>4862000</v>
          </cell>
          <cell r="C12">
            <v>1.0195392842451665</v>
          </cell>
          <cell r="D12">
            <v>4957000</v>
          </cell>
          <cell r="E12">
            <v>4884000</v>
          </cell>
          <cell r="J12">
            <v>7000</v>
          </cell>
          <cell r="K12">
            <v>2000</v>
          </cell>
          <cell r="M12">
            <v>27000</v>
          </cell>
          <cell r="AF12">
            <v>0</v>
          </cell>
          <cell r="AG12">
            <v>5000</v>
          </cell>
          <cell r="AJ12">
            <v>16000</v>
          </cell>
          <cell r="AM12">
            <v>12000</v>
          </cell>
          <cell r="AN12">
            <v>4000</v>
          </cell>
          <cell r="AQ12" t="str">
            <v>4х2</v>
          </cell>
          <cell r="AR12">
            <v>2</v>
          </cell>
          <cell r="AS12" t="str">
            <v>10,720-10,370</v>
          </cell>
          <cell r="AT12">
            <v>401</v>
          </cell>
          <cell r="AU12">
            <v>401</v>
          </cell>
          <cell r="AV12" t="str">
            <v>ZF16</v>
          </cell>
          <cell r="AW12">
            <v>3.077</v>
          </cell>
          <cell r="AX12" t="str">
            <v>─</v>
          </cell>
          <cell r="AY12">
            <v>1</v>
          </cell>
          <cell r="AZ12" t="str">
            <v>315/70R22,5</v>
          </cell>
          <cell r="BA12">
            <v>700</v>
          </cell>
          <cell r="BB12">
            <v>1150</v>
          </cell>
          <cell r="BC12" t="str">
            <v>дв. Mercedes-Benz OM457LA (Евро-5), система нейтрализ. ОГ (AdBlue), бак AdBlue 70 л, КПП ZF 16S2220 без интардера, зад. мост Daimler HL6 на пн.подвеске, МКБ, ECAS, EBS, ESP, ASR, каб. Daimler (высокая), пружин. подв. каб., кондиционер, отопитель каб. Вебасто, тахограф российского стандарта с блоком СКЗИ, ДЗК, без бок. ограж-я, УВЭОС, утепл. каб., пер. ось Hande, аэродинамич. козырек</v>
          </cell>
          <cell r="BD12">
            <v>95000</v>
          </cell>
        </row>
        <row r="13">
          <cell r="A13" t="str">
            <v>5490-033-87(S5)*</v>
          </cell>
          <cell r="B13">
            <v>4942000</v>
          </cell>
          <cell r="C13">
            <v>1.0232699312019424</v>
          </cell>
          <cell r="D13">
            <v>5057000</v>
          </cell>
          <cell r="E13">
            <v>4884000</v>
          </cell>
          <cell r="G13">
            <v>100000</v>
          </cell>
          <cell r="J13">
            <v>7000</v>
          </cell>
          <cell r="K13">
            <v>2000</v>
          </cell>
          <cell r="M13">
            <v>27000</v>
          </cell>
          <cell r="AF13">
            <v>0</v>
          </cell>
          <cell r="AG13">
            <v>5000</v>
          </cell>
          <cell r="AJ13">
            <v>16000</v>
          </cell>
          <cell r="AM13">
            <v>12000</v>
          </cell>
          <cell r="AN13">
            <v>4000</v>
          </cell>
          <cell r="AQ13" t="str">
            <v>4х2</v>
          </cell>
          <cell r="AR13">
            <v>2</v>
          </cell>
          <cell r="AS13" t="str">
            <v>10,720-10,370</v>
          </cell>
          <cell r="AT13">
            <v>401</v>
          </cell>
          <cell r="AU13">
            <v>401</v>
          </cell>
          <cell r="AV13" t="str">
            <v>ZF
12АS</v>
          </cell>
          <cell r="AW13">
            <v>3.077</v>
          </cell>
          <cell r="AX13" t="str">
            <v>─</v>
          </cell>
          <cell r="AY13">
            <v>1</v>
          </cell>
          <cell r="AZ13" t="str">
            <v>315/70R22,5</v>
          </cell>
          <cell r="BA13">
            <v>700</v>
          </cell>
          <cell r="BB13">
            <v>1150</v>
          </cell>
          <cell r="BC13" t="str">
            <v>дв. Mercedes-Benz OM457LA (Евро-5), система нейтрализ. ОГ (AdBlue), бак AdBlue 70 л, АКПП ZF 12AS2130 без интардера, зад. мост Daimler HL6 на пн.подвеске, МКБ, ECAS, EBS, ESP, ASR, каб. Daimler (высокая), пружин. подв. каб., кондиционер, отопитель каб. Вебасто, тахограф российского стандарта с блоком СКЗИ, ДЗК, без бок. ограж-я, УВЭОС, утепл. каб., пер. ось Hande, аэродинамич. козырек</v>
          </cell>
          <cell r="BD13">
            <v>115000</v>
          </cell>
        </row>
        <row r="14">
          <cell r="A14" t="str">
            <v>5490-024-87(S5)*</v>
          </cell>
          <cell r="B14">
            <v>4889000</v>
          </cell>
          <cell r="C14">
            <v>1.0171814276948252</v>
          </cell>
          <cell r="D14">
            <v>4973000</v>
          </cell>
          <cell r="E14">
            <v>4884000</v>
          </cell>
          <cell r="J14">
            <v>7000</v>
          </cell>
          <cell r="K14">
            <v>2000</v>
          </cell>
          <cell r="M14">
            <v>27000</v>
          </cell>
          <cell r="AG14">
            <v>25000</v>
          </cell>
          <cell r="AJ14">
            <v>16000</v>
          </cell>
          <cell r="AM14">
            <v>12000</v>
          </cell>
          <cell r="AQ14" t="str">
            <v>4х2</v>
          </cell>
          <cell r="AR14">
            <v>2</v>
          </cell>
          <cell r="AS14">
            <v>10.32</v>
          </cell>
          <cell r="AT14">
            <v>401</v>
          </cell>
          <cell r="AU14">
            <v>401</v>
          </cell>
          <cell r="AV14" t="str">
            <v>ZF16</v>
          </cell>
          <cell r="AW14">
            <v>3.077</v>
          </cell>
          <cell r="AX14" t="str">
            <v>─</v>
          </cell>
          <cell r="AY14">
            <v>1</v>
          </cell>
          <cell r="AZ14" t="str">
            <v>315/70R22,5</v>
          </cell>
          <cell r="BA14" t="str">
            <v>700+450</v>
          </cell>
          <cell r="BB14">
            <v>1150</v>
          </cell>
          <cell r="BC14" t="str">
            <v>дв. Mercedes-Benz OM457LA (Евро-5), система нейтрализ. ОГ (AdBlue), бак AdBlue 70л., КПП ZF 16S2220 без интардера, зад. мост Daimler HL6 на пн.подвеске, МКБ, ECAS, EBS, ESP, ASR, каб. Daimler (высокая), пружин. подв. каб., кондиционер, отопитель каб. Webasto AT 2000 STC, тахограф российского стандарта с блоком СКЗИ, без бок. ограж-я, УВЭОС, аэродинамич. козырек</v>
          </cell>
          <cell r="BD14">
            <v>84000</v>
          </cell>
        </row>
        <row r="15">
          <cell r="A15" t="str">
            <v>5490-025-87(S5)*</v>
          </cell>
          <cell r="B15">
            <v>4969000</v>
          </cell>
          <cell r="C15">
            <v>1.0209297645401489</v>
          </cell>
          <cell r="D15">
            <v>5073000</v>
          </cell>
          <cell r="E15">
            <v>4884000</v>
          </cell>
          <cell r="G15">
            <v>100000</v>
          </cell>
          <cell r="J15">
            <v>7000</v>
          </cell>
          <cell r="K15">
            <v>2000</v>
          </cell>
          <cell r="M15">
            <v>27000</v>
          </cell>
          <cell r="AG15">
            <v>25000</v>
          </cell>
          <cell r="AJ15">
            <v>16000</v>
          </cell>
          <cell r="AM15">
            <v>12000</v>
          </cell>
          <cell r="AQ15" t="str">
            <v>4х2</v>
          </cell>
          <cell r="AR15">
            <v>2</v>
          </cell>
          <cell r="AS15">
            <v>10.4</v>
          </cell>
          <cell r="AT15">
            <v>401</v>
          </cell>
          <cell r="AU15">
            <v>401</v>
          </cell>
          <cell r="AV15" t="str">
            <v>ZF
12АS</v>
          </cell>
          <cell r="AW15">
            <v>3.077</v>
          </cell>
          <cell r="AX15" t="str">
            <v>─</v>
          </cell>
          <cell r="AY15">
            <v>1</v>
          </cell>
          <cell r="AZ15" t="str">
            <v>315/70R22,5</v>
          </cell>
          <cell r="BA15" t="str">
            <v>700+450</v>
          </cell>
          <cell r="BB15">
            <v>1150</v>
          </cell>
          <cell r="BC15" t="str">
            <v>дв. Mercedes-Benz OM457LA (Евро-5), система нейтрализ. ОГ (AdBlue), бак AdBlue 70л., АКПП ZF 12AS2130 без интардера, зад. мост Daimler HL6 на пн. подвеске, МКБ, ECAS, EBS, ESP, ASR, каб. Daimler (высокая), пружин. подв. каб., кондиционер, отопитель каб. Webasto AT 2000 STC, тахограф российского стандарта с блоком СКЗИ, без бок. ограж-я, УВЭОС, аэродинамич. козырек</v>
          </cell>
          <cell r="BD15">
            <v>104000</v>
          </cell>
        </row>
        <row r="16">
          <cell r="A16" t="str">
            <v>54901-004-92**</v>
          </cell>
          <cell r="B16">
            <v>6333000</v>
          </cell>
          <cell r="C16">
            <v>1</v>
          </cell>
          <cell r="D16">
            <v>6333000</v>
          </cell>
          <cell r="E16">
            <v>6281000</v>
          </cell>
          <cell r="S16">
            <v>52000</v>
          </cell>
          <cell r="AQ16" t="str">
            <v>4х2</v>
          </cell>
          <cell r="AR16">
            <v>2</v>
          </cell>
          <cell r="AS16">
            <v>10.43</v>
          </cell>
          <cell r="AT16">
            <v>450</v>
          </cell>
          <cell r="AU16">
            <v>450</v>
          </cell>
          <cell r="AV16" t="str">
            <v>ZF 12TX</v>
          </cell>
          <cell r="AW16">
            <v>2.278</v>
          </cell>
          <cell r="AX16" t="str">
            <v>─</v>
          </cell>
          <cell r="AY16">
            <v>2</v>
          </cell>
          <cell r="AZ16" t="str">
            <v>315/70R22,5</v>
          </cell>
          <cell r="BA16" t="str">
            <v>800+600</v>
          </cell>
          <cell r="BB16">
            <v>1150</v>
          </cell>
          <cell r="BC16" t="str">
            <v>дв. KAMAZ-910.12-450 (Евро-5), система нейтрализ. ОГ (AdBlue), АКПП ZF 12TX2210, зад. мост Daimler HL6 на пн.подвеске, МКБ, ECAS, EBS, ESP, ASR, кабина высокая, широкая, с ровным полом, пружинная подвеска каб., аэродин. козырек, кондиционер, ПЖД, тахограф российского стандарта с блоком СКЗИ, электронасос МОК, ИТИС, мультимедиа БИС, УВЭОС, холодильник</v>
          </cell>
          <cell r="BD16">
            <v>0</v>
          </cell>
        </row>
        <row r="17">
          <cell r="A17" t="str">
            <v>54901-022-92**</v>
          </cell>
          <cell r="B17">
            <v>6318000</v>
          </cell>
          <cell r="C17">
            <v>1</v>
          </cell>
          <cell r="D17">
            <v>6318000</v>
          </cell>
          <cell r="E17">
            <v>6281000</v>
          </cell>
          <cell r="S17">
            <v>52000</v>
          </cell>
          <cell r="AG17">
            <v>-19000</v>
          </cell>
          <cell r="AN17">
            <v>4000</v>
          </cell>
          <cell r="AQ17" t="str">
            <v>4х2</v>
          </cell>
          <cell r="AR17">
            <v>2</v>
          </cell>
          <cell r="AS17">
            <v>10.95</v>
          </cell>
          <cell r="AT17">
            <v>450</v>
          </cell>
          <cell r="AU17">
            <v>450</v>
          </cell>
          <cell r="AV17" t="str">
            <v>ZF 12TX</v>
          </cell>
          <cell r="AW17">
            <v>2.278</v>
          </cell>
          <cell r="AX17" t="str">
            <v>─</v>
          </cell>
          <cell r="AY17">
            <v>2</v>
          </cell>
          <cell r="AZ17" t="str">
            <v>315/70R22,5</v>
          </cell>
          <cell r="BA17">
            <v>800</v>
          </cell>
          <cell r="BB17">
            <v>1150</v>
          </cell>
          <cell r="BC17" t="str">
            <v>дв. KAMAZ-910.12-450 (Евро-5), система нейтрализ. ОГ (AdBlue), АКПП ZF 12TX2210, зад. мост Daimler HL6 на пн.подвеске, МКБ, ECAS, EBS, ESP, ASR, кабина высокая, широкая, с ровным полом, пружинная подвеска каб., аэродин. козырек, кондиционер, ПЖД, ДЗК, тахограф российского стандарта с блоком СКЗИ, электронасос МОК, ИТИС, мультимедиа БИС, УВЭОС, холодильник</v>
          </cell>
          <cell r="BD17">
            <v>0</v>
          </cell>
        </row>
        <row r="18">
          <cell r="A18" t="str">
            <v>65116-7010-48(A5)</v>
          </cell>
          <cell r="B18">
            <v>3368000</v>
          </cell>
          <cell r="C18">
            <v>1.0210807600950118</v>
          </cell>
          <cell r="D18">
            <v>3439000</v>
          </cell>
          <cell r="E18">
            <v>3366000</v>
          </cell>
          <cell r="J18">
            <v>7000</v>
          </cell>
          <cell r="R18">
            <v>26700</v>
          </cell>
          <cell r="T18">
            <v>85000</v>
          </cell>
          <cell r="AJ18">
            <v>16000</v>
          </cell>
          <cell r="AP18">
            <v>-62000</v>
          </cell>
          <cell r="AQ18" t="str">
            <v>6х4</v>
          </cell>
          <cell r="AR18">
            <v>2</v>
          </cell>
          <cell r="AS18">
            <v>15.5</v>
          </cell>
          <cell r="AT18">
            <v>300</v>
          </cell>
          <cell r="AU18">
            <v>292</v>
          </cell>
          <cell r="AV18" t="str">
            <v>ZF9</v>
          </cell>
          <cell r="AW18">
            <v>5.94</v>
          </cell>
          <cell r="AX18" t="str">
            <v>─</v>
          </cell>
          <cell r="AY18">
            <v>1</v>
          </cell>
          <cell r="AZ18" t="str">
            <v>11R22,5</v>
          </cell>
          <cell r="BA18">
            <v>350</v>
          </cell>
          <cell r="BB18" t="str">
            <v>1255/1330</v>
          </cell>
          <cell r="BC18" t="str">
            <v>МКБ, МОБ, дв. Cummins ISB6.7E5 300 (Е-5), ТНВД BOSCH, система нейтрализ. ОГ(AdBlue), ДЗК, аэродинам.козырек, тахограф российского стандарта с блоком СКЗИ, УВЭОС, рестайлинг 2</v>
          </cell>
          <cell r="BD18">
            <v>71000</v>
          </cell>
        </row>
        <row r="19">
          <cell r="A19" t="str">
            <v>65116-6020-48(A5)</v>
          </cell>
          <cell r="B19">
            <v>3423000</v>
          </cell>
          <cell r="C19">
            <v>1.0207420391469471</v>
          </cell>
          <cell r="D19">
            <v>3494000</v>
          </cell>
          <cell r="E19">
            <v>3366000</v>
          </cell>
          <cell r="J19">
            <v>7000</v>
          </cell>
          <cell r="R19">
            <v>26700</v>
          </cell>
          <cell r="V19">
            <v>15000</v>
          </cell>
          <cell r="AE19">
            <v>65000</v>
          </cell>
          <cell r="AJ19">
            <v>16000</v>
          </cell>
          <cell r="AM19">
            <v>-2400</v>
          </cell>
          <cell r="AQ19" t="str">
            <v>6х4</v>
          </cell>
          <cell r="AR19">
            <v>2</v>
          </cell>
          <cell r="AS19">
            <v>15.5</v>
          </cell>
          <cell r="AT19">
            <v>300</v>
          </cell>
          <cell r="AU19">
            <v>292</v>
          </cell>
          <cell r="AV19" t="str">
            <v>ZF9</v>
          </cell>
          <cell r="AW19">
            <v>5.43</v>
          </cell>
          <cell r="AX19" t="str">
            <v>─</v>
          </cell>
          <cell r="AY19">
            <v>1</v>
          </cell>
          <cell r="AZ19" t="str">
            <v>275/70R22,5</v>
          </cell>
          <cell r="BA19">
            <v>350</v>
          </cell>
          <cell r="BB19" t="str">
            <v>1200/1200</v>
          </cell>
          <cell r="BC19" t="str">
            <v>МКБ, МОБ, дв. Cummins ISB6.7E5 300 (Е-5), ТНВД BOSCH, система нейтрализ. ОГ(AdBlue), аэродинам.козырек, ДЗК, зад. вед. мосты на пневм. подвеске, отопитель каб., тахограф российского стандарта с блоком СКЗИ, УВЭОС</v>
          </cell>
          <cell r="BD19">
            <v>71000</v>
          </cell>
        </row>
        <row r="20">
          <cell r="A20" t="str">
            <v>65116-6912-48(A5)</v>
          </cell>
          <cell r="B20">
            <v>3355000</v>
          </cell>
          <cell r="C20">
            <v>1.0199701937406855</v>
          </cell>
          <cell r="D20">
            <v>3422000</v>
          </cell>
          <cell r="E20">
            <v>3366000</v>
          </cell>
          <cell r="R20">
            <v>26700</v>
          </cell>
          <cell r="AH20">
            <v>3000</v>
          </cell>
          <cell r="AJ20">
            <v>16000</v>
          </cell>
          <cell r="AL20">
            <v>10000</v>
          </cell>
          <cell r="AQ20" t="str">
            <v>6х4</v>
          </cell>
          <cell r="AR20">
            <v>2</v>
          </cell>
          <cell r="AS20">
            <v>15.5</v>
          </cell>
          <cell r="AT20">
            <v>300</v>
          </cell>
          <cell r="AU20">
            <v>292</v>
          </cell>
          <cell r="AV20" t="str">
            <v>ZF9</v>
          </cell>
          <cell r="AW20">
            <v>6.53</v>
          </cell>
          <cell r="AX20" t="str">
            <v>─</v>
          </cell>
          <cell r="AY20">
            <v>1</v>
          </cell>
          <cell r="AZ20" t="str">
            <v>11R22,5</v>
          </cell>
          <cell r="BA20">
            <v>350</v>
          </cell>
          <cell r="BB20" t="str">
            <v>1255/1330</v>
          </cell>
          <cell r="BC20" t="str">
            <v xml:space="preserve">МКБ, МОБ, дв. Cummins ISB6.7E5 300 (Е-5), ТНВД BOSCH, система нейтрализ. ОГ(AdBlue), выхлоп вверх, защ. кожух ТБ, ДЗК, тахограф российского стандарта с блоком СКЗИ (ADR), УВЭОС </v>
          </cell>
          <cell r="BD20">
            <v>67000</v>
          </cell>
          <cell r="BG20">
            <v>1500</v>
          </cell>
        </row>
        <row r="21">
          <cell r="A21" t="str">
            <v>65116-6913-48(A5)</v>
          </cell>
          <cell r="B21">
            <v>3393000</v>
          </cell>
          <cell r="C21">
            <v>1.0238726790450929</v>
          </cell>
          <cell r="D21">
            <v>3474000</v>
          </cell>
          <cell r="E21">
            <v>3366000</v>
          </cell>
          <cell r="R21">
            <v>26700</v>
          </cell>
          <cell r="Z21">
            <v>22000</v>
          </cell>
          <cell r="AA21">
            <v>27000</v>
          </cell>
          <cell r="AB21">
            <v>3000</v>
          </cell>
          <cell r="AH21">
            <v>3000</v>
          </cell>
          <cell r="AJ21">
            <v>16000</v>
          </cell>
          <cell r="AL21">
            <v>10000</v>
          </cell>
          <cell r="AQ21" t="str">
            <v>6х4</v>
          </cell>
          <cell r="AR21">
            <v>2</v>
          </cell>
          <cell r="AS21">
            <v>15.5</v>
          </cell>
          <cell r="AT21">
            <v>300</v>
          </cell>
          <cell r="AU21">
            <v>292</v>
          </cell>
          <cell r="AV21" t="str">
            <v>ZF9</v>
          </cell>
          <cell r="AW21">
            <v>6.53</v>
          </cell>
          <cell r="AX21" t="str">
            <v>─</v>
          </cell>
          <cell r="AY21">
            <v>1</v>
          </cell>
          <cell r="AZ21" t="str">
            <v>11R22,5</v>
          </cell>
          <cell r="BA21">
            <v>350</v>
          </cell>
          <cell r="BB21" t="str">
            <v>1255/1330</v>
          </cell>
          <cell r="BC21" t="str">
            <v xml:space="preserve">МКБ, МОБ, дв. Cummins ISB6.7E5 300 (Е-5), ТНВД BOSCH, система нейтрализ. ОГ(AdBlue), КОМ ZF  (OMFB) c  насосом, выхлоп вверх, защ кожух ТБ, ДЗК, тахограф российского стандарта с блоком СКЗИ (ADR), УВЭОС </v>
          </cell>
          <cell r="BD21">
            <v>81000</v>
          </cell>
        </row>
        <row r="22">
          <cell r="A22" t="str">
            <v>65206-005-87(S5)</v>
          </cell>
          <cell r="B22">
            <v>5632000</v>
          </cell>
          <cell r="C22">
            <v>1.0207741477272727</v>
          </cell>
          <cell r="D22">
            <v>5749000</v>
          </cell>
          <cell r="E22">
            <v>5570000</v>
          </cell>
          <cell r="G22">
            <v>100000</v>
          </cell>
          <cell r="N22">
            <v>8000</v>
          </cell>
          <cell r="Z22">
            <v>22000</v>
          </cell>
          <cell r="AG22">
            <v>27000</v>
          </cell>
          <cell r="AH22">
            <v>3000</v>
          </cell>
          <cell r="AI22">
            <v>3000</v>
          </cell>
          <cell r="AJ22">
            <v>16000</v>
          </cell>
          <cell r="AQ22" t="str">
            <v>6х4</v>
          </cell>
          <cell r="AR22">
            <v>2</v>
          </cell>
          <cell r="AS22">
            <v>16.850000000000001</v>
          </cell>
          <cell r="AT22">
            <v>401</v>
          </cell>
          <cell r="AU22">
            <v>401</v>
          </cell>
          <cell r="AV22" t="str">
            <v>ZF
12АS</v>
          </cell>
          <cell r="AW22">
            <v>3.7</v>
          </cell>
          <cell r="AX22" t="str">
            <v>-</v>
          </cell>
          <cell r="AY22">
            <v>1</v>
          </cell>
          <cell r="AZ22" t="str">
            <v>315/80R22,5</v>
          </cell>
          <cell r="BA22">
            <v>400</v>
          </cell>
          <cell r="BB22">
            <v>1300</v>
          </cell>
          <cell r="BC22" t="str">
            <v>дв. Mercedes-Benz OM457LA (Евро-5), система нейтрализ. ОГ(AdBlue), КПП ZF 12АS2135 без интардера, вед. мосты Dana на пн.подвеске, МКБ, МОБ, ECAS, EBS, ESP, ASR, кабина Daimler (низкая), кондиционер, отопитель каб. Webasto AT 2000 STC, тахограф российского стандарта с блоком СКЗИ (ADR), КОМ ZF (OMFB),  защ. кожух т.бака, защита электропроводки, проблеск. маячки, кнопка авар-го откл-я массы в каб., УВЭОС</v>
          </cell>
          <cell r="BD22">
            <v>117000</v>
          </cell>
        </row>
        <row r="23">
          <cell r="A23" t="str">
            <v>65206-006-87(S5)</v>
          </cell>
          <cell r="B23">
            <v>5597000</v>
          </cell>
          <cell r="C23">
            <v>1.0232267286046095</v>
          </cell>
          <cell r="D23">
            <v>5727000</v>
          </cell>
          <cell r="E23">
            <v>5570000</v>
          </cell>
          <cell r="G23">
            <v>100000</v>
          </cell>
          <cell r="N23">
            <v>8000</v>
          </cell>
          <cell r="AG23">
            <v>27000</v>
          </cell>
          <cell r="AH23">
            <v>3000</v>
          </cell>
          <cell r="AI23">
            <v>3000</v>
          </cell>
          <cell r="AJ23">
            <v>16000</v>
          </cell>
          <cell r="AQ23" t="str">
            <v>6х4</v>
          </cell>
          <cell r="AR23">
            <v>2</v>
          </cell>
          <cell r="AS23">
            <v>17.149999999999999</v>
          </cell>
          <cell r="AT23">
            <v>401</v>
          </cell>
          <cell r="AU23">
            <v>401</v>
          </cell>
          <cell r="AV23" t="str">
            <v>ZF
12АS</v>
          </cell>
          <cell r="AW23">
            <v>3.7</v>
          </cell>
          <cell r="AX23" t="str">
            <v>-</v>
          </cell>
          <cell r="AY23">
            <v>1</v>
          </cell>
          <cell r="AZ23" t="str">
            <v>315/80R22,5</v>
          </cell>
          <cell r="BA23">
            <v>400</v>
          </cell>
          <cell r="BB23">
            <v>1300</v>
          </cell>
          <cell r="BC23" t="str">
            <v>дв. Mercedes-Benz OM457LA (Евро-5), система нейтрализ. ОГ(AdBlue), КПП ZF 12АS2130 без интардера, вед. мосты Dana на пн.подвеске, МКБ, МОБ, ECAS, EBS, ESP, ASR, кабина Daimler (низкая), кондиционер, отопитель каб. Webasto AT 2000 STC, тахограф российского стандарта с блоком СКЗИ (ADR), защ. кожух т.бака, защита электропроводки, проблеск. маячки, кнопка авар-го откл-я массы в каб, УВЭОС</v>
          </cell>
          <cell r="BD23">
            <v>130000</v>
          </cell>
        </row>
        <row r="24">
          <cell r="A24" t="str">
            <v>65206-012-68(Т5)</v>
          </cell>
          <cell r="B24">
            <v>5560000</v>
          </cell>
          <cell r="C24">
            <v>1.0197841726618706</v>
          </cell>
          <cell r="D24">
            <v>5670000</v>
          </cell>
          <cell r="E24">
            <v>5570000</v>
          </cell>
          <cell r="H24">
            <v>30000</v>
          </cell>
          <cell r="AG24">
            <v>54000</v>
          </cell>
          <cell r="AJ24">
            <v>16000</v>
          </cell>
          <cell r="AQ24" t="str">
            <v>6х4</v>
          </cell>
          <cell r="AR24">
            <v>2</v>
          </cell>
          <cell r="AS24">
            <v>16.75</v>
          </cell>
          <cell r="AT24">
            <v>428</v>
          </cell>
          <cell r="AU24">
            <v>428</v>
          </cell>
          <cell r="AV24" t="str">
            <v>ZF16</v>
          </cell>
          <cell r="AW24">
            <v>3.7</v>
          </cell>
          <cell r="AX24" t="str">
            <v>-</v>
          </cell>
          <cell r="AY24">
            <v>1</v>
          </cell>
          <cell r="AZ24" t="str">
            <v>315/80R22,5</v>
          </cell>
          <cell r="BA24" t="str">
            <v>2х300</v>
          </cell>
          <cell r="BB24" t="str">
            <v>1300/1340</v>
          </cell>
          <cell r="BC24" t="str">
            <v>дв. Mercedes-Benz OM457LA (Евро-5), система нейтрализ. ОГ(AdBlue), КПП ZF 16S2220, вед. мосты Dana на пн.подвеске, МКБ, МОБ, ECAS, EBS, ESP, ASR, кабина Daimler (низкая), кондиционер, отопитель каб. Webasto AT 2000 STC, тахограф российского стандарта с блоком СКЗИ, УВЭОС</v>
          </cell>
          <cell r="BD24">
            <v>110000</v>
          </cell>
        </row>
        <row r="25">
          <cell r="A25" t="str">
            <v>65206-032-68(Т5)</v>
          </cell>
          <cell r="B25">
            <v>5560000</v>
          </cell>
          <cell r="C25">
            <v>1.0197841726618706</v>
          </cell>
          <cell r="D25">
            <v>5670000</v>
          </cell>
          <cell r="E25">
            <v>5570000</v>
          </cell>
          <cell r="H25">
            <v>30000</v>
          </cell>
          <cell r="AG25">
            <v>54000</v>
          </cell>
          <cell r="AJ25">
            <v>16000</v>
          </cell>
          <cell r="AQ25" t="str">
            <v>6х4</v>
          </cell>
          <cell r="AR25">
            <v>2</v>
          </cell>
          <cell r="AS25">
            <v>16.75</v>
          </cell>
          <cell r="AT25">
            <v>428</v>
          </cell>
          <cell r="AU25">
            <v>428</v>
          </cell>
          <cell r="AV25" t="str">
            <v>ZF16</v>
          </cell>
          <cell r="AW25">
            <v>3.7</v>
          </cell>
          <cell r="AX25" t="str">
            <v>-</v>
          </cell>
          <cell r="AY25">
            <v>1</v>
          </cell>
          <cell r="AZ25" t="str">
            <v>315/80R22,5</v>
          </cell>
          <cell r="BA25" t="str">
            <v>2х300</v>
          </cell>
          <cell r="BB25" t="str">
            <v>1300/1340</v>
          </cell>
          <cell r="BC25" t="str">
            <v>дв. Mercedes-Benz OM457LA (Евро-5), система нейтрализ. ОГ(AdBlue), КПП ZF 16S2220, вед. мосты Hande на пн.подвеске, МКБ, МОБ, ECAS, EBS, ESP, ASR, кабина Daimler (низкая), кондиционер, отопитель каб. Webasto AT 2000 STC, тахограф российского стандарта с блоком СКЗИ, УВЭОС</v>
          </cell>
          <cell r="BD25">
            <v>110000</v>
          </cell>
        </row>
        <row r="26">
          <cell r="A26" t="str">
            <v>65209-001-87(S5)</v>
          </cell>
          <cell r="B26">
            <v>5564000</v>
          </cell>
          <cell r="C26">
            <v>1.0199496764917326</v>
          </cell>
          <cell r="D26">
            <v>5675000</v>
          </cell>
          <cell r="E26">
            <v>5652000</v>
          </cell>
          <cell r="J26">
            <v>7000</v>
          </cell>
          <cell r="AJ26">
            <v>16000</v>
          </cell>
          <cell r="AQ26" t="str">
            <v>6x2-2</v>
          </cell>
          <cell r="AR26">
            <v>2</v>
          </cell>
          <cell r="AS26">
            <v>17.16</v>
          </cell>
          <cell r="AT26">
            <v>401</v>
          </cell>
          <cell r="AU26">
            <v>401</v>
          </cell>
          <cell r="AV26" t="str">
            <v>ZF16</v>
          </cell>
          <cell r="AW26">
            <v>3.077</v>
          </cell>
          <cell r="AX26" t="str">
            <v>─</v>
          </cell>
          <cell r="AY26">
            <v>1</v>
          </cell>
          <cell r="AZ26" t="str">
            <v>315/70R22,5</v>
          </cell>
          <cell r="BA26">
            <v>500</v>
          </cell>
          <cell r="BB26">
            <v>1150</v>
          </cell>
          <cell r="BC26" t="str">
            <v>дв. Mercedes-Benz OM457LA (Евро-5), система нейтрализ. ОГ (AdBlue), бак AdBlue 70 л, КПП ZF 16S2220 без интардера, вед. мост Daimler HL6 на пн.подвеске, МКБ, ECAS, EBS, ESP, ASR, задняя подъемная ось, каб. Daimler (высокая), аэродин. козырек, кондиционер, отопитель каб. Webasto AT 2000 STC, тахограф российского стандарта с блоком СКЗИ, ДЗК, УВЭОС</v>
          </cell>
          <cell r="BD26">
            <v>111000</v>
          </cell>
        </row>
        <row r="27">
          <cell r="A27" t="str">
            <v>65209-002-87(S5)</v>
          </cell>
          <cell r="B27">
            <v>5644000</v>
          </cell>
          <cell r="C27">
            <v>1.023210489014883</v>
          </cell>
          <cell r="D27">
            <v>5775000</v>
          </cell>
          <cell r="E27">
            <v>5652000</v>
          </cell>
          <cell r="G27">
            <v>100000</v>
          </cell>
          <cell r="J27">
            <v>7000</v>
          </cell>
          <cell r="AJ27">
            <v>16000</v>
          </cell>
          <cell r="AQ27" t="str">
            <v>6x2-2</v>
          </cell>
          <cell r="AR27">
            <v>2</v>
          </cell>
          <cell r="AS27">
            <v>17.16</v>
          </cell>
          <cell r="AT27">
            <v>401</v>
          </cell>
          <cell r="AU27">
            <v>401</v>
          </cell>
          <cell r="AV27" t="str">
            <v>ZF
12АS</v>
          </cell>
          <cell r="AW27">
            <v>3.077</v>
          </cell>
          <cell r="AX27" t="str">
            <v>─</v>
          </cell>
          <cell r="AY27">
            <v>1</v>
          </cell>
          <cell r="AZ27" t="str">
            <v>315/70R22,5</v>
          </cell>
          <cell r="BA27">
            <v>500</v>
          </cell>
          <cell r="BB27">
            <v>1150</v>
          </cell>
          <cell r="BC27" t="str">
            <v>дв. Mercedes-Benz OM457LA (Евро-5), система нейтрализ. ОГ (AdBlue), бак AdBlue 70 л, КПП ZF 12AS2135 без интардера, вед. мост Daimler HL6 на пн.подвеске, МКБ, ECAS, EBS, ESP, ASR, задняя подъемная ось, каб. Daimler (высокая), аэродин. козырек,  кондиционер, отопитель каб. Webasto AT 2000 STC, тахограф российского стандарта с блоком СКЗИ, ДЗК, УВЭОС</v>
          </cell>
          <cell r="BD27">
            <v>131000</v>
          </cell>
        </row>
        <row r="28">
          <cell r="A28" t="str">
            <v>65659-002-92**</v>
          </cell>
          <cell r="B28">
            <v>7287000</v>
          </cell>
          <cell r="C28">
            <v>1</v>
          </cell>
          <cell r="D28">
            <v>7287000</v>
          </cell>
          <cell r="E28">
            <v>7287000</v>
          </cell>
          <cell r="AQ28" t="str">
            <v>6x2-2</v>
          </cell>
          <cell r="AR28">
            <v>2</v>
          </cell>
          <cell r="AS28">
            <v>16.5</v>
          </cell>
          <cell r="AT28">
            <v>450</v>
          </cell>
          <cell r="AU28">
            <v>450</v>
          </cell>
          <cell r="AV28" t="str">
            <v>ZF 12TX</v>
          </cell>
          <cell r="AW28">
            <v>2.278</v>
          </cell>
          <cell r="AX28" t="str">
            <v>─</v>
          </cell>
          <cell r="AY28">
            <v>1</v>
          </cell>
          <cell r="AZ28" t="str">
            <v>315/70R22,5</v>
          </cell>
          <cell r="BA28">
            <v>650</v>
          </cell>
          <cell r="BB28">
            <v>1150</v>
          </cell>
          <cell r="BC28" t="str">
            <v>дв. KAMAZ-910.12-450 (Евро-5), система нейтрализ. ОГ (AdBlue), АКПП ZF 12TX2210, зад. мост Daimler HL6 на пн.подвеске, МКБ, ECAS, EBS, ESP, ASR, кабина высокая, широкая, с ровным полом, пружинная подвеска каб., аэродин. козырек, кондиционер, ПЖД, тахограф российского стандарта с блоком СКЗИ, электронасос МОК, ИТИС, мультимедиа БИС, УВЭОС, холодильник, ДЗК</v>
          </cell>
          <cell r="BD28">
            <v>0</v>
          </cell>
        </row>
        <row r="29">
          <cell r="A29" t="str">
            <v>65659-004-92**</v>
          </cell>
          <cell r="B29">
            <v>7309000</v>
          </cell>
          <cell r="C29">
            <v>1</v>
          </cell>
          <cell r="D29">
            <v>7309000</v>
          </cell>
          <cell r="E29">
            <v>7287000</v>
          </cell>
          <cell r="Z29">
            <v>22000</v>
          </cell>
          <cell r="AQ29" t="str">
            <v>6x2-2</v>
          </cell>
          <cell r="AR29">
            <v>2</v>
          </cell>
          <cell r="AS29">
            <v>16.5</v>
          </cell>
          <cell r="AT29">
            <v>450</v>
          </cell>
          <cell r="AU29">
            <v>450</v>
          </cell>
          <cell r="AV29" t="str">
            <v>ZF 12TX</v>
          </cell>
          <cell r="AW29">
            <v>2.278</v>
          </cell>
          <cell r="AX29" t="str">
            <v>─</v>
          </cell>
          <cell r="AY29">
            <v>1</v>
          </cell>
          <cell r="AZ29" t="str">
            <v>315/70R22,5</v>
          </cell>
          <cell r="BA29">
            <v>650</v>
          </cell>
          <cell r="BB29">
            <v>1150</v>
          </cell>
          <cell r="BC29" t="str">
            <v>дв. KAMAZ-910.12-450 (Евро-5), система нейтрализ. ОГ (AdBlue), АКПП ZF 12TX2215 с КОМ, зад. мост Daimler HL6 на пн.подвеске, МКБ, ECAS, EBS, ESP, ASR, кабина высокая, широкая, с ровным полом, пружинная подвеска каб., аэродин. козырек, кондиционер, ПЖД, тахограф российского стандарта с блоком СКЗИ, электронасос МОК, ИТИС, мультимедиа БИС, УВЭОС, холодильник, ДЗК</v>
          </cell>
          <cell r="BD29">
            <v>0</v>
          </cell>
        </row>
        <row r="30">
          <cell r="A30" t="str">
            <v>65225-6014-53</v>
          </cell>
          <cell r="B30">
            <v>4722000</v>
          </cell>
          <cell r="C30">
            <v>1.0201185938161796</v>
          </cell>
          <cell r="D30">
            <v>4817000</v>
          </cell>
          <cell r="E30">
            <v>4741000</v>
          </cell>
          <cell r="J30">
            <v>7000</v>
          </cell>
          <cell r="Q30">
            <v>20000</v>
          </cell>
          <cell r="R30">
            <v>26700</v>
          </cell>
          <cell r="AG30">
            <v>5000</v>
          </cell>
          <cell r="AJ30">
            <v>16000</v>
          </cell>
          <cell r="AP30">
            <v>500</v>
          </cell>
          <cell r="AQ30" t="str">
            <v>6х6</v>
          </cell>
          <cell r="AR30">
            <v>2</v>
          </cell>
          <cell r="AS30">
            <v>22.074999999999999</v>
          </cell>
          <cell r="AT30">
            <v>400</v>
          </cell>
          <cell r="AU30">
            <v>400</v>
          </cell>
          <cell r="AV30" t="str">
            <v>ZF16</v>
          </cell>
          <cell r="AW30">
            <v>5.1100000000000003</v>
          </cell>
          <cell r="AX30" t="str">
            <v>─</v>
          </cell>
          <cell r="AY30">
            <v>1</v>
          </cell>
          <cell r="AZ30" t="str">
            <v>12.00R20</v>
          </cell>
          <cell r="BA30">
            <v>350</v>
          </cell>
          <cell r="BB30" t="str">
            <v>1450/1530</v>
          </cell>
          <cell r="BC30" t="str">
            <v>МКБ, МОБ, дв. КАМАЗ-740.735-400 (E-5), топл. ап. BOSCH, система нейтрализ. ОГ(AdBlue), РК КАМАЗ-6522, шины "Север", диаметр шкворня 3,5", аэродинам.козырек, пневмоподв. каб., тахограф российского стандарта с блоком СКЗИ, УВЭОС</v>
          </cell>
          <cell r="BD30">
            <v>95000</v>
          </cell>
        </row>
        <row r="31">
          <cell r="A31" t="str">
            <v>65225-6015-53</v>
          </cell>
          <cell r="B31">
            <v>4722000</v>
          </cell>
          <cell r="C31">
            <v>1.0201185938161796</v>
          </cell>
          <cell r="D31">
            <v>4817000</v>
          </cell>
          <cell r="E31">
            <v>4741000</v>
          </cell>
          <cell r="J31">
            <v>7000</v>
          </cell>
          <cell r="Q31">
            <v>20000</v>
          </cell>
          <cell r="R31">
            <v>26700</v>
          </cell>
          <cell r="AG31">
            <v>5000</v>
          </cell>
          <cell r="AJ31">
            <v>16000</v>
          </cell>
          <cell r="AP31">
            <v>500</v>
          </cell>
          <cell r="AQ31" t="str">
            <v>6х6</v>
          </cell>
          <cell r="AR31">
            <v>2</v>
          </cell>
          <cell r="AS31">
            <v>22.074999999999999</v>
          </cell>
          <cell r="AT31">
            <v>400</v>
          </cell>
          <cell r="AU31">
            <v>400</v>
          </cell>
          <cell r="AV31" t="str">
            <v>ZF16</v>
          </cell>
          <cell r="AW31">
            <v>5.1100000000000003</v>
          </cell>
          <cell r="AX31" t="str">
            <v>─</v>
          </cell>
          <cell r="AY31">
            <v>1</v>
          </cell>
          <cell r="AZ31" t="str">
            <v>12.00R20</v>
          </cell>
          <cell r="BA31">
            <v>350</v>
          </cell>
          <cell r="BB31" t="str">
            <v>1450/1530</v>
          </cell>
          <cell r="BC31" t="str">
            <v>МКБ, МОБ, дв. КАМАЗ-740.735-400 (E-5), топл. ап. BOSCH, система нейтрализ. ОГ(AdBlue), РК КАМАЗ-6522, шины "Север", диаметр шкворня 2", аэродинам.козырек, пневмоподв. каб., тахограф российского стандарта с блоком СКЗИ, УВЭОС</v>
          </cell>
          <cell r="BD31">
            <v>95000</v>
          </cell>
        </row>
        <row r="32">
          <cell r="A32" t="str">
            <v>65225-6141-53</v>
          </cell>
          <cell r="B32">
            <v>4912000</v>
          </cell>
          <cell r="C32">
            <v>1.025244299674267</v>
          </cell>
          <cell r="D32">
            <v>5036000</v>
          </cell>
          <cell r="E32">
            <v>4741000</v>
          </cell>
          <cell r="I32">
            <v>10000</v>
          </cell>
          <cell r="Q32">
            <v>20000</v>
          </cell>
          <cell r="R32">
            <v>26700</v>
          </cell>
          <cell r="V32">
            <v>15000</v>
          </cell>
          <cell r="AD32">
            <v>190000</v>
          </cell>
          <cell r="AG32">
            <v>6000</v>
          </cell>
          <cell r="AJ32">
            <v>16000</v>
          </cell>
          <cell r="AN32">
            <v>11000</v>
          </cell>
          <cell r="AQ32" t="str">
            <v>6х6</v>
          </cell>
          <cell r="AR32">
            <v>2</v>
          </cell>
          <cell r="AS32">
            <v>21.574999999999999</v>
          </cell>
          <cell r="AT32">
            <v>400</v>
          </cell>
          <cell r="AU32">
            <v>400</v>
          </cell>
          <cell r="AV32" t="str">
            <v>ZF16</v>
          </cell>
          <cell r="AW32">
            <v>5.1429999999999998</v>
          </cell>
          <cell r="AX32" t="str">
            <v>─</v>
          </cell>
          <cell r="AY32">
            <v>1</v>
          </cell>
          <cell r="AZ32" t="str">
            <v>12.00R20</v>
          </cell>
          <cell r="BA32">
            <v>550</v>
          </cell>
          <cell r="BB32" t="str">
            <v>1550/1630</v>
          </cell>
          <cell r="BC32" t="str">
            <v>МКБ, МОБ, дв. КАМАЗ-740.735-400 (E-5), топл. ап. BOSCH, система нейтрализ. ОГ(AdBlue), мосты Daimler, РК КАМАЗ-6522, отоп. Планар, ДЗК, диаметр шкворня 2", пневмоподв. каб., тахограф российского стандарта с блоком СКЗИ, УВЭОС</v>
          </cell>
          <cell r="BD32">
            <v>124000</v>
          </cell>
        </row>
        <row r="33">
          <cell r="A33" t="str">
            <v>65221-7020-53</v>
          </cell>
          <cell r="B33">
            <v>5205000</v>
          </cell>
          <cell r="C33">
            <v>1.0197886647454371</v>
          </cell>
          <cell r="D33">
            <v>5308000</v>
          </cell>
          <cell r="E33">
            <v>5156000</v>
          </cell>
          <cell r="I33">
            <v>10000</v>
          </cell>
          <cell r="Q33">
            <v>20000</v>
          </cell>
          <cell r="R33">
            <v>26700</v>
          </cell>
          <cell r="T33">
            <v>85000</v>
          </cell>
          <cell r="U33">
            <v>40000</v>
          </cell>
          <cell r="X33">
            <v>35000</v>
          </cell>
          <cell r="AG33">
            <v>5000</v>
          </cell>
          <cell r="AJ33">
            <v>16000</v>
          </cell>
          <cell r="AN33">
            <v>11000</v>
          </cell>
          <cell r="AO33">
            <v>-97500</v>
          </cell>
          <cell r="AQ33" t="str">
            <v>6х6</v>
          </cell>
          <cell r="AR33">
            <v>1</v>
          </cell>
          <cell r="AS33">
            <v>17.074999999999999</v>
          </cell>
          <cell r="AT33">
            <v>400</v>
          </cell>
          <cell r="AU33">
            <v>400</v>
          </cell>
          <cell r="AV33" t="str">
            <v>ZF16</v>
          </cell>
          <cell r="AW33">
            <v>6.88</v>
          </cell>
          <cell r="AX33" t="str">
            <v>─</v>
          </cell>
          <cell r="AY33">
            <v>1</v>
          </cell>
          <cell r="AZ33" t="str">
            <v>16.00R20</v>
          </cell>
          <cell r="BA33">
            <v>350</v>
          </cell>
          <cell r="BB33" t="str">
            <v>1530/1610</v>
          </cell>
          <cell r="BC33" t="str">
            <v xml:space="preserve">МКБ, МОБ, дв. КАМАЗ-740.735-400 (E-5), топл. ап. BOSCH, система нейтрализ. ОГ(AdBlue), РК КАМАЗ-631, ДЗК, круиз-контроль, диаметр шкворня 2", пневмоподв.каб., рестайлинг-2, кондиционер, аэродин. козырек, тахограф российского стандарта с блоком СКЗИ, УВЭОС </v>
          </cell>
          <cell r="BD33">
            <v>103000</v>
          </cell>
        </row>
        <row r="34">
          <cell r="A34" t="str">
            <v>65221-6020-53</v>
          </cell>
          <cell r="B34">
            <v>5045000</v>
          </cell>
          <cell r="C34">
            <v>1.0204162537165511</v>
          </cell>
          <cell r="D34">
            <v>5148000</v>
          </cell>
          <cell r="E34">
            <v>5156000</v>
          </cell>
          <cell r="I34">
            <v>10000</v>
          </cell>
          <cell r="Q34">
            <v>20000</v>
          </cell>
          <cell r="R34">
            <v>26700</v>
          </cell>
          <cell r="AG34">
            <v>5000</v>
          </cell>
          <cell r="AJ34">
            <v>16000</v>
          </cell>
          <cell r="AN34">
            <v>11000</v>
          </cell>
          <cell r="AO34">
            <v>-97500</v>
          </cell>
          <cell r="AQ34" t="str">
            <v>6х6</v>
          </cell>
          <cell r="AR34">
            <v>1</v>
          </cell>
          <cell r="AS34">
            <v>17.074999999999999</v>
          </cell>
          <cell r="AT34">
            <v>400</v>
          </cell>
          <cell r="AU34">
            <v>400</v>
          </cell>
          <cell r="AV34" t="str">
            <v>ZF16</v>
          </cell>
          <cell r="AW34">
            <v>6.88</v>
          </cell>
          <cell r="AX34" t="str">
            <v>─</v>
          </cell>
          <cell r="AY34">
            <v>1</v>
          </cell>
          <cell r="AZ34" t="str">
            <v>16.00R20</v>
          </cell>
          <cell r="BA34">
            <v>350</v>
          </cell>
          <cell r="BB34" t="str">
            <v>1530/1610</v>
          </cell>
          <cell r="BC34" t="str">
            <v xml:space="preserve">МКБ, МОБ, дв. КАМАЗ-740.735-400 (E-5), топл. ап. BOSCH, система нейтрализ. ОГ(AdBlue), РК КАМАЗ-6522, ДЗК, круиз-контроль, диаметр шкворня 2", пневмоподв.каб., аэродин. козырек, тахограф российского стандарта с блоком СКЗИ, УВЭОС </v>
          </cell>
          <cell r="BD34">
            <v>103000</v>
          </cell>
        </row>
        <row r="35">
          <cell r="A35" t="str">
            <v>65806-002-68(T5)</v>
          </cell>
          <cell r="B35">
            <v>5525000</v>
          </cell>
          <cell r="C35">
            <v>1.0199095022624434</v>
          </cell>
          <cell r="D35">
            <v>5635000</v>
          </cell>
          <cell r="E35">
            <v>5619000</v>
          </cell>
          <cell r="AJ35">
            <v>16000</v>
          </cell>
          <cell r="AQ35" t="str">
            <v>6х4</v>
          </cell>
          <cell r="AR35">
            <v>2</v>
          </cell>
          <cell r="AS35">
            <v>23.225000000000001</v>
          </cell>
          <cell r="AT35">
            <v>428</v>
          </cell>
          <cell r="AU35">
            <v>428</v>
          </cell>
          <cell r="AV35" t="str">
            <v>ZF16</v>
          </cell>
          <cell r="AW35">
            <v>5.1100000000000003</v>
          </cell>
          <cell r="AX35" t="str">
            <v>-</v>
          </cell>
          <cell r="AY35">
            <v>1</v>
          </cell>
          <cell r="AZ35" t="str">
            <v>315/80R22,5</v>
          </cell>
          <cell r="BA35" t="str">
            <v>2х300</v>
          </cell>
          <cell r="BB35" t="str">
            <v>1340-1390</v>
          </cell>
          <cell r="BC35" t="str">
            <v>дв. Mercedes-Benz OM457LA (Евро-5), система нейтрализ. ОГ(AdBlue), КПП ZF 16S2220, МКБ, МОБ, ASR, кабина Daimler (низкая), кондиционер, отопитель каб. Webasto AT 2000 STC, тахограф российского стандарта с блоком СКЗИ, УВЭОС</v>
          </cell>
          <cell r="BD35">
            <v>110000</v>
          </cell>
        </row>
      </sheetData>
      <sheetData sheetId="9" refreshError="1">
        <row r="7">
          <cell r="A7" t="str">
            <v>4308-6063-69(G5)</v>
          </cell>
          <cell r="B7">
            <v>2901000</v>
          </cell>
          <cell r="C7">
            <v>1.0186142709410548</v>
          </cell>
          <cell r="D7">
            <v>2955000</v>
          </cell>
          <cell r="E7">
            <v>2629000</v>
          </cell>
          <cell r="F7">
            <v>60000</v>
          </cell>
          <cell r="G7">
            <v>95000</v>
          </cell>
          <cell r="H7">
            <v>44000</v>
          </cell>
          <cell r="I7">
            <v>36000</v>
          </cell>
          <cell r="J7">
            <v>20000</v>
          </cell>
          <cell r="L7">
            <v>26700</v>
          </cell>
          <cell r="M7">
            <v>16000</v>
          </cell>
          <cell r="N7">
            <v>12000</v>
          </cell>
          <cell r="Q7">
            <v>16000</v>
          </cell>
          <cell r="R7" t="str">
            <v>4х2</v>
          </cell>
          <cell r="S7">
            <v>2</v>
          </cell>
          <cell r="T7">
            <v>5.94</v>
          </cell>
          <cell r="U7">
            <v>250</v>
          </cell>
          <cell r="V7">
            <v>242</v>
          </cell>
          <cell r="W7" t="str">
            <v>ZF6</v>
          </cell>
          <cell r="X7">
            <v>4.22</v>
          </cell>
          <cell r="Y7">
            <v>38.4</v>
          </cell>
          <cell r="Z7">
            <v>1</v>
          </cell>
          <cell r="AA7" t="str">
            <v>245/70R19,5</v>
          </cell>
          <cell r="AB7">
            <v>210</v>
          </cell>
          <cell r="AC7" t="str">
            <v>шк-пет.</v>
          </cell>
          <cell r="AD7" t="str">
            <v>МКБ, дв. Сummins  ISB6.7E5 250 (Е-5), ТНВД BOSCH, система нейтрализ. ОГ(AdBlue), КПП ZF6S1000, тент, каркас, внутр. размеры платформы 6112х2470х730 мм, ДЗК, боковая защита,  тахограф российского стандарта с блоком СКЗИ, УВЭОС</v>
          </cell>
          <cell r="AE7">
            <v>54000</v>
          </cell>
        </row>
        <row r="8">
          <cell r="A8" t="str">
            <v>4308-6083-69(G5)</v>
          </cell>
          <cell r="B8">
            <v>2921000</v>
          </cell>
          <cell r="C8">
            <v>1.0219103046901745</v>
          </cell>
          <cell r="D8">
            <v>2985000</v>
          </cell>
          <cell r="E8">
            <v>2629000</v>
          </cell>
          <cell r="F8">
            <v>60000</v>
          </cell>
          <cell r="G8">
            <v>95000</v>
          </cell>
          <cell r="H8">
            <v>44000</v>
          </cell>
          <cell r="I8">
            <v>36000</v>
          </cell>
          <cell r="J8">
            <v>20000</v>
          </cell>
          <cell r="L8">
            <v>26700</v>
          </cell>
          <cell r="M8">
            <v>16000</v>
          </cell>
          <cell r="N8">
            <v>12000</v>
          </cell>
          <cell r="O8">
            <v>30000</v>
          </cell>
          <cell r="Q8">
            <v>16000</v>
          </cell>
          <cell r="R8" t="str">
            <v>4х2</v>
          </cell>
          <cell r="S8">
            <v>2</v>
          </cell>
          <cell r="T8">
            <v>5.94</v>
          </cell>
          <cell r="U8">
            <v>250</v>
          </cell>
          <cell r="V8">
            <v>242</v>
          </cell>
          <cell r="W8" t="str">
            <v>ZF6</v>
          </cell>
          <cell r="X8">
            <v>4.22</v>
          </cell>
          <cell r="Y8">
            <v>38.4</v>
          </cell>
          <cell r="Z8">
            <v>1</v>
          </cell>
          <cell r="AA8" t="str">
            <v>245/70R19,5</v>
          </cell>
          <cell r="AB8">
            <v>210</v>
          </cell>
          <cell r="AC8" t="str">
            <v>шк-пет.</v>
          </cell>
          <cell r="AD8" t="str">
            <v xml:space="preserve">МКБ, дв. Сummins  ISB6.7E5 250 (Е-5), ТНВД BOSCH, система нейтрализ. ОГ(AdBlue), КПП ZF6S1000, задняя пневмоподвеска, тент, каркас, внутр. размеры платформы 6112х2470х730 мм, ДЗК, боковая защита, тахограф российского стандарта с блоком СКЗИ, УВЭОС </v>
          </cell>
          <cell r="AE8">
            <v>64000</v>
          </cell>
        </row>
        <row r="9">
          <cell r="A9" t="str">
            <v>АВТОМОБИЛИ-ШАССИ</v>
          </cell>
        </row>
        <row r="10">
          <cell r="A10" t="str">
            <v>4308-3017-69(G5)</v>
          </cell>
          <cell r="B10">
            <v>2695000</v>
          </cell>
          <cell r="C10">
            <v>1.0218923933209647</v>
          </cell>
          <cell r="D10">
            <v>2754000</v>
          </cell>
          <cell r="E10">
            <v>2629000</v>
          </cell>
          <cell r="F10">
            <v>60000</v>
          </cell>
          <cell r="P10">
            <v>49000</v>
          </cell>
          <cell r="Q10">
            <v>16000</v>
          </cell>
          <cell r="R10" t="str">
            <v>4х2</v>
          </cell>
          <cell r="S10">
            <v>2</v>
          </cell>
          <cell r="T10">
            <v>7.24</v>
          </cell>
          <cell r="U10">
            <v>250</v>
          </cell>
          <cell r="V10">
            <v>242</v>
          </cell>
          <cell r="W10" t="str">
            <v>ZF6</v>
          </cell>
          <cell r="X10">
            <v>4.22</v>
          </cell>
          <cell r="Y10">
            <v>3800</v>
          </cell>
          <cell r="Z10" t="str">
            <v>–</v>
          </cell>
          <cell r="AA10" t="str">
            <v>245/70R19,5</v>
          </cell>
          <cell r="AB10">
            <v>210</v>
          </cell>
          <cell r="AC10" t="str">
            <v>–</v>
          </cell>
          <cell r="AD10" t="str">
            <v>МКБ, дв. Сummins  ISB6.7E5 250 (Е-5), ТНВД BOSCH, система нейтрализ. ОГ(AdBlue), КПП ZF6S1000, ДЗК, КОМ ZF, УВЭОС</v>
          </cell>
          <cell r="AE10">
            <v>59000</v>
          </cell>
        </row>
        <row r="11">
          <cell r="A11" t="str">
            <v>4308-3013-69(G5)</v>
          </cell>
          <cell r="B11">
            <v>2705000</v>
          </cell>
          <cell r="C11">
            <v>1.0166358595194085</v>
          </cell>
          <cell r="D11">
            <v>2750000</v>
          </cell>
          <cell r="E11">
            <v>2629000</v>
          </cell>
          <cell r="F11">
            <v>60000</v>
          </cell>
          <cell r="I11">
            <v>18000</v>
          </cell>
          <cell r="L11">
            <v>26700</v>
          </cell>
          <cell r="Q11">
            <v>16000</v>
          </cell>
          <cell r="R11" t="str">
            <v>4х2</v>
          </cell>
          <cell r="S11">
            <v>2</v>
          </cell>
          <cell r="T11">
            <v>7.14</v>
          </cell>
          <cell r="U11">
            <v>250</v>
          </cell>
          <cell r="V11">
            <v>242</v>
          </cell>
          <cell r="W11" t="str">
            <v>ZF6</v>
          </cell>
          <cell r="X11">
            <v>4.22</v>
          </cell>
          <cell r="Y11">
            <v>4840</v>
          </cell>
          <cell r="Z11" t="str">
            <v>–</v>
          </cell>
          <cell r="AA11" t="str">
            <v>245/70R19,5</v>
          </cell>
          <cell r="AB11">
            <v>210</v>
          </cell>
          <cell r="AC11" t="str">
            <v>─</v>
          </cell>
          <cell r="AD11" t="str">
            <v xml:space="preserve">МКБ, дв. Сummins  ISB6.7E5 250 (Е-5), ТНВД BOSCH, система нейтрализ. ОГ(AdBlue), КПП ZF6S1000, ДЗК, тахограф российского стандарта с блоком СКЗИ, УВЭОС </v>
          </cell>
          <cell r="AE11">
            <v>45000</v>
          </cell>
        </row>
        <row r="12">
          <cell r="A12" t="str">
            <v>4308-3063-69(G5)</v>
          </cell>
          <cell r="B12">
            <v>2762000</v>
          </cell>
          <cell r="C12">
            <v>1.0195510499637943</v>
          </cell>
          <cell r="D12">
            <v>2816000</v>
          </cell>
          <cell r="E12">
            <v>2629000</v>
          </cell>
          <cell r="F12">
            <v>60000</v>
          </cell>
          <cell r="I12">
            <v>36000</v>
          </cell>
          <cell r="J12">
            <v>20000</v>
          </cell>
          <cell r="L12">
            <v>26700</v>
          </cell>
          <cell r="M12">
            <v>16000</v>
          </cell>
          <cell r="N12">
            <v>12000</v>
          </cell>
          <cell r="Q12">
            <v>16000</v>
          </cell>
          <cell r="R12" t="str">
            <v>4х2</v>
          </cell>
          <cell r="S12">
            <v>2</v>
          </cell>
          <cell r="T12">
            <v>7.01</v>
          </cell>
          <cell r="U12">
            <v>250</v>
          </cell>
          <cell r="V12">
            <v>242</v>
          </cell>
          <cell r="W12" t="str">
            <v>ZF6</v>
          </cell>
          <cell r="X12">
            <v>4.22</v>
          </cell>
          <cell r="Y12">
            <v>5740</v>
          </cell>
          <cell r="Z12">
            <v>1</v>
          </cell>
          <cell r="AA12" t="str">
            <v>245/70R19,5</v>
          </cell>
          <cell r="AB12">
            <v>210</v>
          </cell>
          <cell r="AC12" t="str">
            <v>шк.-пет.</v>
          </cell>
          <cell r="AD12" t="str">
            <v xml:space="preserve">МКБ, дв. Сummins  ISB6.7E5 250 (Е-5), ТНВД BOSCH, система нейтрализ. ОГ(AdBlue), КПП ZF6S1000, ДЗК, тахограф российского стандарта с блоком СКЗИ, УВЭОС </v>
          </cell>
          <cell r="AE12">
            <v>54000</v>
          </cell>
        </row>
        <row r="13">
          <cell r="A13" t="str">
            <v>4308-3083-69(G5)</v>
          </cell>
          <cell r="B13">
            <v>2782000</v>
          </cell>
          <cell r="C13">
            <v>1.0230050323508268</v>
          </cell>
          <cell r="D13">
            <v>2846000</v>
          </cell>
          <cell r="E13">
            <v>2629000</v>
          </cell>
          <cell r="F13">
            <v>60000</v>
          </cell>
          <cell r="I13">
            <v>36000</v>
          </cell>
          <cell r="J13">
            <v>20000</v>
          </cell>
          <cell r="L13">
            <v>26700</v>
          </cell>
          <cell r="M13">
            <v>16000</v>
          </cell>
          <cell r="N13">
            <v>12000</v>
          </cell>
          <cell r="O13">
            <v>30000</v>
          </cell>
          <cell r="Q13">
            <v>16000</v>
          </cell>
          <cell r="R13" t="str">
            <v>4х2</v>
          </cell>
          <cell r="S13">
            <v>2</v>
          </cell>
          <cell r="T13">
            <v>7.01</v>
          </cell>
          <cell r="U13">
            <v>250</v>
          </cell>
          <cell r="V13">
            <v>242</v>
          </cell>
          <cell r="W13" t="str">
            <v>ZF6</v>
          </cell>
          <cell r="X13">
            <v>4.22</v>
          </cell>
          <cell r="Y13">
            <v>5740</v>
          </cell>
          <cell r="Z13">
            <v>1</v>
          </cell>
          <cell r="AA13" t="str">
            <v>245/70R19,5</v>
          </cell>
          <cell r="AB13">
            <v>210</v>
          </cell>
          <cell r="AC13" t="str">
            <v>шк.-пет.</v>
          </cell>
          <cell r="AD13" t="str">
            <v xml:space="preserve">МКБ, дв. Сummins  ISB6.7E5 250 (Е-5), ТНВД BOSCH, система нейтрализ. ОГ(AdBlue), КПП ZF6S1000, ДЗК, задняя пневмоподвеска, тахограф российского стандарта с блоком СКЗИ, УВЭОС </v>
          </cell>
          <cell r="AE13">
            <v>64000</v>
          </cell>
        </row>
      </sheetData>
      <sheetData sheetId="10" refreshError="1">
        <row r="6">
          <cell r="A6" t="str">
            <v>АВТОМОБИЛИ-ШАССИ</v>
          </cell>
        </row>
        <row r="7">
          <cell r="A7" t="str">
            <v>43253-3010-69(G5)</v>
          </cell>
          <cell r="B7">
            <v>2425000</v>
          </cell>
          <cell r="C7">
            <v>1.0189690721649485</v>
          </cell>
          <cell r="D7">
            <v>2471000</v>
          </cell>
          <cell r="E7">
            <v>2406000</v>
          </cell>
          <cell r="L7">
            <v>7000</v>
          </cell>
          <cell r="N7">
            <v>28000</v>
          </cell>
          <cell r="O7">
            <v>5000</v>
          </cell>
          <cell r="R7">
            <v>4000</v>
          </cell>
          <cell r="X7">
            <v>5000</v>
          </cell>
          <cell r="AC7">
            <v>16000</v>
          </cell>
          <cell r="AF7" t="str">
            <v>4х2</v>
          </cell>
          <cell r="AG7">
            <v>2</v>
          </cell>
          <cell r="AH7">
            <v>9.7349999999999994</v>
          </cell>
          <cell r="AI7">
            <v>250</v>
          </cell>
          <cell r="AJ7">
            <v>242</v>
          </cell>
          <cell r="AK7" t="str">
            <v>ZF6</v>
          </cell>
          <cell r="AL7">
            <v>6.53</v>
          </cell>
          <cell r="AM7">
            <v>4920</v>
          </cell>
          <cell r="AN7" t="str">
            <v>─</v>
          </cell>
          <cell r="AO7" t="str">
            <v>10.00R20 11.00R20 11R22,5</v>
          </cell>
          <cell r="AP7">
            <v>350</v>
          </cell>
          <cell r="AQ7" t="str">
            <v>─</v>
          </cell>
          <cell r="AR7" t="str">
            <v>МКБ, дв. Сummins  ISB6.7E5 250 (Е-5),  система нейтрализ. ОГ(AdBlue), ТНВД BOSCH, КПП ZF6S1000, ДЗК, аэродинамич.козырек, УВЭОС</v>
          </cell>
          <cell r="AS7">
            <v>46000</v>
          </cell>
        </row>
        <row r="8">
          <cell r="A8" t="str">
            <v>43253-4010-69(G5)</v>
          </cell>
          <cell r="B8">
            <v>2510000</v>
          </cell>
          <cell r="C8">
            <v>1.0183266932270916</v>
          </cell>
          <cell r="D8">
            <v>2556000</v>
          </cell>
          <cell r="E8">
            <v>2406000</v>
          </cell>
          <cell r="K8">
            <v>85000</v>
          </cell>
          <cell r="L8">
            <v>7000</v>
          </cell>
          <cell r="N8">
            <v>28000</v>
          </cell>
          <cell r="O8">
            <v>5000</v>
          </cell>
          <cell r="R8">
            <v>4000</v>
          </cell>
          <cell r="X8">
            <v>5000</v>
          </cell>
          <cell r="AC8">
            <v>16000</v>
          </cell>
          <cell r="AF8" t="str">
            <v>4х2</v>
          </cell>
          <cell r="AG8">
            <v>2</v>
          </cell>
          <cell r="AH8">
            <v>9.68</v>
          </cell>
          <cell r="AI8">
            <v>250</v>
          </cell>
          <cell r="AJ8">
            <v>242</v>
          </cell>
          <cell r="AK8" t="str">
            <v>ZF6</v>
          </cell>
          <cell r="AL8">
            <v>6.53</v>
          </cell>
          <cell r="AM8">
            <v>4920</v>
          </cell>
          <cell r="AN8" t="str">
            <v>─</v>
          </cell>
          <cell r="AO8" t="str">
            <v>10.00R20 11.00R20 11.00R22,5</v>
          </cell>
          <cell r="AP8">
            <v>350</v>
          </cell>
          <cell r="AQ8" t="str">
            <v>─</v>
          </cell>
          <cell r="AR8" t="str">
            <v>МКБ, дв. Сummins  ISB6.7E5 250 (Е-5), ТНВД BOSCH, система нейтрализ. ОГ(AdBlue), КПП ZF6S1000, ДЗК, рестайлинг 2, аэродинамич.козырек, УВЭОС</v>
          </cell>
          <cell r="AS8">
            <v>46000</v>
          </cell>
        </row>
        <row r="9">
          <cell r="A9" t="str">
            <v>43253-3910-69(G5)</v>
          </cell>
          <cell r="B9">
            <v>2435000</v>
          </cell>
          <cell r="C9">
            <v>1.0188911704312116</v>
          </cell>
          <cell r="D9">
            <v>2481000</v>
          </cell>
          <cell r="E9">
            <v>2406000</v>
          </cell>
          <cell r="H9">
            <v>10000</v>
          </cell>
          <cell r="L9">
            <v>7000</v>
          </cell>
          <cell r="N9">
            <v>28000</v>
          </cell>
          <cell r="O9">
            <v>5000</v>
          </cell>
          <cell r="R9">
            <v>4000</v>
          </cell>
          <cell r="X9">
            <v>5000</v>
          </cell>
          <cell r="AC9">
            <v>16000</v>
          </cell>
          <cell r="AF9" t="str">
            <v>4х2</v>
          </cell>
          <cell r="AG9">
            <v>2</v>
          </cell>
          <cell r="AH9">
            <v>9.7249999999999996</v>
          </cell>
          <cell r="AI9">
            <v>250</v>
          </cell>
          <cell r="AJ9">
            <v>242</v>
          </cell>
          <cell r="AK9" t="str">
            <v>ZF6</v>
          </cell>
          <cell r="AL9">
            <v>6.53</v>
          </cell>
          <cell r="AM9">
            <v>4920</v>
          </cell>
          <cell r="AN9" t="str">
            <v>─</v>
          </cell>
          <cell r="AO9" t="str">
            <v>10.00R20 11.00R20 11R22,5</v>
          </cell>
          <cell r="AP9">
            <v>350</v>
          </cell>
          <cell r="AQ9" t="str">
            <v>─</v>
          </cell>
          <cell r="AR9" t="str">
            <v>МКБ, дв. Сummins  ISB6.7E5 250 (Е-5),  система нейтрализ. ОГ(AdBlue), ТНВД BOSCH, КПП ZF6S1000, ДЗК, аэродинамич.козырек, выхлоп вверх, УВЭОС</v>
          </cell>
          <cell r="AS9">
            <v>46000</v>
          </cell>
        </row>
        <row r="10">
          <cell r="A10" t="str">
            <v>43255-3010-69(G5)</v>
          </cell>
          <cell r="B10">
            <v>2468000</v>
          </cell>
          <cell r="C10">
            <v>1.0243111831442464</v>
          </cell>
          <cell r="D10">
            <v>2528000</v>
          </cell>
          <cell r="E10">
            <v>2406000</v>
          </cell>
          <cell r="L10">
            <v>7000</v>
          </cell>
          <cell r="M10">
            <v>26700</v>
          </cell>
          <cell r="O10">
            <v>4000</v>
          </cell>
          <cell r="R10">
            <v>4000</v>
          </cell>
          <cell r="S10">
            <v>22000</v>
          </cell>
          <cell r="T10">
            <v>27000</v>
          </cell>
          <cell r="U10">
            <v>3000</v>
          </cell>
          <cell r="W10">
            <v>7000</v>
          </cell>
          <cell r="X10">
            <v>5000</v>
          </cell>
          <cell r="AC10">
            <v>16000</v>
          </cell>
          <cell r="AF10" t="str">
            <v>4х2</v>
          </cell>
          <cell r="AG10">
            <v>2</v>
          </cell>
          <cell r="AH10">
            <v>9.9</v>
          </cell>
          <cell r="AI10">
            <v>250</v>
          </cell>
          <cell r="AJ10">
            <v>242</v>
          </cell>
          <cell r="AK10" t="str">
            <v>ZF6</v>
          </cell>
          <cell r="AL10">
            <v>6.53</v>
          </cell>
          <cell r="AM10">
            <v>3585</v>
          </cell>
          <cell r="AN10" t="str">
            <v>─</v>
          </cell>
          <cell r="AO10" t="str">
            <v>10.00R20 11R22,5</v>
          </cell>
          <cell r="AP10">
            <v>210</v>
          </cell>
          <cell r="AQ10" t="str">
            <v>─</v>
          </cell>
          <cell r="AR10" t="str">
            <v xml:space="preserve">МКБ, дв. Сummins  ISB6.7E5 250 (Е-5), система нейтрализ. ОГ(AdBlue), ТНВД BOSCH, КПП ZF6S1000, КОМ КАМАЗ с насосом, ДЗК, аэродинамич.козырек, боковая защита, тахограф российского стандарта с блоком СКЗИ, УВЭОС </v>
          </cell>
          <cell r="AS10">
            <v>60000</v>
          </cell>
        </row>
        <row r="11">
          <cell r="A11" t="str">
            <v>43255-4010-69(G5)</v>
          </cell>
          <cell r="B11">
            <v>2553000</v>
          </cell>
          <cell r="C11">
            <v>1.0235017626321974</v>
          </cell>
          <cell r="D11">
            <v>2613000</v>
          </cell>
          <cell r="E11">
            <v>2406000</v>
          </cell>
          <cell r="K11">
            <v>85000</v>
          </cell>
          <cell r="L11">
            <v>7000</v>
          </cell>
          <cell r="M11">
            <v>26700</v>
          </cell>
          <cell r="O11">
            <v>4000</v>
          </cell>
          <cell r="R11">
            <v>4000</v>
          </cell>
          <cell r="S11">
            <v>22000</v>
          </cell>
          <cell r="T11">
            <v>27000</v>
          </cell>
          <cell r="U11">
            <v>3000</v>
          </cell>
          <cell r="W11">
            <v>7000</v>
          </cell>
          <cell r="X11">
            <v>5000</v>
          </cell>
          <cell r="AC11">
            <v>16000</v>
          </cell>
          <cell r="AF11" t="str">
            <v>4х2</v>
          </cell>
          <cell r="AG11">
            <v>2</v>
          </cell>
          <cell r="AH11">
            <v>9.9</v>
          </cell>
          <cell r="AI11">
            <v>250</v>
          </cell>
          <cell r="AJ11">
            <v>242</v>
          </cell>
          <cell r="AK11" t="str">
            <v>ZF6</v>
          </cell>
          <cell r="AL11">
            <v>6.53</v>
          </cell>
          <cell r="AM11">
            <v>3585</v>
          </cell>
          <cell r="AN11" t="str">
            <v>─</v>
          </cell>
          <cell r="AO11" t="str">
            <v>10.00R20 11R22,5</v>
          </cell>
          <cell r="AP11">
            <v>210</v>
          </cell>
          <cell r="AQ11" t="str">
            <v>─</v>
          </cell>
          <cell r="AR11" t="str">
            <v xml:space="preserve">МКБ, дв. Сummins ISB6.7E5 250 (Е-5), система нейтрализ. ОГ(AdBlue), ТНВД BOSCH, КПП ZF6S1000, КОМ КАМАЗ с насосом, ДЗК, аэродинамич.козырек, боковая защита, рестайлинг 2, тахограф российского стандарта с блоком СКЗИ, УВЭОС </v>
          </cell>
          <cell r="AS11">
            <v>60000</v>
          </cell>
        </row>
        <row r="12">
          <cell r="A12" t="str">
            <v>5308-3015-48(A5)</v>
          </cell>
          <cell r="B12">
            <v>3653000</v>
          </cell>
          <cell r="C12">
            <v>1.0197098275390091</v>
          </cell>
          <cell r="D12">
            <v>3725000</v>
          </cell>
          <cell r="E12">
            <v>3678000</v>
          </cell>
          <cell r="M12">
            <v>26700</v>
          </cell>
          <cell r="O12">
            <v>4000</v>
          </cell>
          <cell r="AC12">
            <v>16000</v>
          </cell>
          <cell r="AF12" t="str">
            <v>4х2</v>
          </cell>
          <cell r="AG12">
            <v>2</v>
          </cell>
          <cell r="AH12">
            <v>9.3699999999999992</v>
          </cell>
          <cell r="AI12">
            <v>300</v>
          </cell>
          <cell r="AJ12">
            <v>292</v>
          </cell>
          <cell r="AK12" t="str">
            <v>ZF9</v>
          </cell>
          <cell r="AL12">
            <v>3.9</v>
          </cell>
          <cell r="AM12">
            <v>7690</v>
          </cell>
          <cell r="AN12">
            <v>1</v>
          </cell>
          <cell r="AO12" t="str">
            <v>285/70R19,5</v>
          </cell>
          <cell r="AP12">
            <v>350</v>
          </cell>
          <cell r="AQ12" t="str">
            <v>шк-пет.</v>
          </cell>
          <cell r="AR12" t="str">
            <v xml:space="preserve">МКБ, дв. Cummins ISB6.7E5 300 (Е-5), ТНВД BOSCH, система нейтрализ. ОГ(AdBlue), задний мост Dana DN5308, задн.пнемоподв., ДЗК, тахограф российского стандарта с блоком СКЗИ, УВЭОС </v>
          </cell>
          <cell r="AS12">
            <v>72000</v>
          </cell>
        </row>
        <row r="13">
          <cell r="A13" t="str">
            <v>65115-3052-48(A5)</v>
          </cell>
          <cell r="B13">
            <v>3420000</v>
          </cell>
          <cell r="C13">
            <v>1.0187134502923976</v>
          </cell>
          <cell r="D13">
            <v>3484000</v>
          </cell>
          <cell r="E13">
            <v>3271000</v>
          </cell>
          <cell r="F13">
            <v>0</v>
          </cell>
          <cell r="G13">
            <v>80000</v>
          </cell>
          <cell r="I13">
            <v>20000</v>
          </cell>
          <cell r="L13">
            <v>7000</v>
          </cell>
          <cell r="M13">
            <v>26700</v>
          </cell>
          <cell r="N13">
            <v>20000</v>
          </cell>
          <cell r="O13">
            <v>5000</v>
          </cell>
          <cell r="X13">
            <v>5000</v>
          </cell>
          <cell r="Y13">
            <v>20000</v>
          </cell>
          <cell r="Z13">
            <v>12000</v>
          </cell>
          <cell r="AB13">
            <v>1000</v>
          </cell>
          <cell r="AC13">
            <v>16000</v>
          </cell>
          <cell r="AF13" t="str">
            <v>6х4</v>
          </cell>
          <cell r="AG13">
            <v>2</v>
          </cell>
          <cell r="AH13">
            <v>14.87</v>
          </cell>
          <cell r="AI13">
            <v>300</v>
          </cell>
          <cell r="AJ13">
            <v>292</v>
          </cell>
          <cell r="AK13" t="str">
            <v>ZF9</v>
          </cell>
          <cell r="AL13">
            <v>5.94</v>
          </cell>
          <cell r="AM13">
            <v>5640</v>
          </cell>
          <cell r="AN13">
            <v>1</v>
          </cell>
          <cell r="AO13" t="str">
            <v>10.00R20 11R22,5</v>
          </cell>
          <cell r="AP13">
            <v>350</v>
          </cell>
          <cell r="AQ13" t="str">
            <v>шк-пет.</v>
          </cell>
          <cell r="AR13" t="str">
            <v xml:space="preserve">МКБ, МОБ, дв. Cummins ISB6.7E5 300 (Е-5), ТНВД BOSCH, система нейтрализ. ОГ(AdBlue), Common Rail, ДЗК, аэродинам.козырек, тахограф российского стандарта с блоком СКЗИ, УВЭОС </v>
          </cell>
          <cell r="AS13">
            <v>64000</v>
          </cell>
        </row>
        <row r="14">
          <cell r="A14" t="str">
            <v>65115-773052-50</v>
          </cell>
          <cell r="B14">
            <v>3313000</v>
          </cell>
          <cell r="C14">
            <v>1.0193178388167823</v>
          </cell>
          <cell r="D14">
            <v>3377000</v>
          </cell>
          <cell r="E14">
            <v>3271000</v>
          </cell>
          <cell r="I14">
            <v>20000</v>
          </cell>
          <cell r="L14">
            <v>7000</v>
          </cell>
          <cell r="N14">
            <v>20000</v>
          </cell>
          <cell r="O14">
            <v>5000</v>
          </cell>
          <cell r="X14">
            <v>5000</v>
          </cell>
          <cell r="Y14">
            <v>20000</v>
          </cell>
          <cell r="Z14">
            <v>12000</v>
          </cell>
          <cell r="AB14">
            <v>1000</v>
          </cell>
          <cell r="AC14">
            <v>16000</v>
          </cell>
          <cell r="AF14" t="str">
            <v>6х4</v>
          </cell>
          <cell r="AG14">
            <v>2</v>
          </cell>
          <cell r="AH14">
            <v>14.31</v>
          </cell>
          <cell r="AI14">
            <v>300</v>
          </cell>
          <cell r="AJ14">
            <v>300</v>
          </cell>
          <cell r="AK14">
            <v>154</v>
          </cell>
          <cell r="AL14">
            <v>4.9800000000000004</v>
          </cell>
          <cell r="AM14">
            <v>5755</v>
          </cell>
          <cell r="AN14">
            <v>1</v>
          </cell>
          <cell r="AO14" t="str">
            <v>10.00R20 11R22,5</v>
          </cell>
          <cell r="AP14">
            <v>350</v>
          </cell>
          <cell r="AQ14" t="str">
            <v>шк-пет.</v>
          </cell>
          <cell r="AR14" t="str">
            <v xml:space="preserve">МКБ, МОБ, дв. КАМАЗ 740.705-300 (Е-5), ТНВД BOSCH, система нейтрализ. ОГ(AdBlue), Common Rail, ДЗК, аэродинам.козырек, УВЭОС </v>
          </cell>
          <cell r="AS14">
            <v>64000</v>
          </cell>
        </row>
        <row r="15">
          <cell r="A15" t="str">
            <v>65115-3052-50</v>
          </cell>
          <cell r="B15">
            <v>3420000</v>
          </cell>
          <cell r="C15">
            <v>1.0187134502923976</v>
          </cell>
          <cell r="D15">
            <v>3484000</v>
          </cell>
          <cell r="E15">
            <v>3271000</v>
          </cell>
          <cell r="G15">
            <v>80000</v>
          </cell>
          <cell r="I15">
            <v>20000</v>
          </cell>
          <cell r="L15">
            <v>7000</v>
          </cell>
          <cell r="M15">
            <v>26700</v>
          </cell>
          <cell r="N15">
            <v>20000</v>
          </cell>
          <cell r="O15">
            <v>5000</v>
          </cell>
          <cell r="X15">
            <v>5000</v>
          </cell>
          <cell r="Y15">
            <v>20000</v>
          </cell>
          <cell r="Z15">
            <v>12000</v>
          </cell>
          <cell r="AB15">
            <v>1000</v>
          </cell>
          <cell r="AC15">
            <v>16000</v>
          </cell>
          <cell r="AF15" t="str">
            <v>6х4</v>
          </cell>
          <cell r="AG15">
            <v>2</v>
          </cell>
          <cell r="AH15">
            <v>14.31</v>
          </cell>
          <cell r="AI15">
            <v>300</v>
          </cell>
          <cell r="AJ15">
            <v>300</v>
          </cell>
          <cell r="AK15" t="str">
            <v>ZF9</v>
          </cell>
          <cell r="AL15">
            <v>4.9800000000000004</v>
          </cell>
          <cell r="AM15">
            <v>5755</v>
          </cell>
          <cell r="AN15">
            <v>1</v>
          </cell>
          <cell r="AO15" t="str">
            <v>10.00R20 11R22,5</v>
          </cell>
          <cell r="AP15">
            <v>350</v>
          </cell>
          <cell r="AQ15" t="str">
            <v>шк-пет.</v>
          </cell>
          <cell r="AR15" t="str">
            <v xml:space="preserve">МКБ, МОБ, дв. КАМАЗ 740.705-300 (Е-5), ТНВД BOSCH, система нейтрализ. ОГ(AdBlue), Common Rail, ДЗК, аэродинам.козырек, тахограф российского стандарта с блоком СКЗИ, УВЭОС </v>
          </cell>
          <cell r="AS15">
            <v>64000</v>
          </cell>
        </row>
        <row r="16">
          <cell r="A16" t="str">
            <v>65115-3060-48(A5)</v>
          </cell>
          <cell r="B16">
            <v>3539000</v>
          </cell>
          <cell r="C16">
            <v>1.0197795987567109</v>
          </cell>
          <cell r="D16">
            <v>3609000</v>
          </cell>
          <cell r="E16">
            <v>3271000</v>
          </cell>
          <cell r="F16">
            <v>0</v>
          </cell>
          <cell r="G16">
            <v>80000</v>
          </cell>
          <cell r="L16">
            <v>7000</v>
          </cell>
          <cell r="N16">
            <v>20000</v>
          </cell>
          <cell r="O16">
            <v>6000</v>
          </cell>
          <cell r="R16">
            <v>4000</v>
          </cell>
          <cell r="S16">
            <v>22000</v>
          </cell>
          <cell r="T16">
            <v>27000</v>
          </cell>
          <cell r="V16">
            <v>15400</v>
          </cell>
          <cell r="W16">
            <v>7000</v>
          </cell>
          <cell r="X16">
            <v>5000</v>
          </cell>
          <cell r="Y16">
            <v>20000</v>
          </cell>
          <cell r="Z16">
            <v>12000</v>
          </cell>
          <cell r="AB16">
            <v>1000</v>
          </cell>
          <cell r="AC16">
            <v>16000</v>
          </cell>
          <cell r="AE16">
            <v>95000</v>
          </cell>
          <cell r="AF16" t="str">
            <v>6х4</v>
          </cell>
          <cell r="AG16">
            <v>2</v>
          </cell>
          <cell r="AH16">
            <v>17.75</v>
          </cell>
          <cell r="AI16">
            <v>300</v>
          </cell>
          <cell r="AJ16">
            <v>292</v>
          </cell>
          <cell r="AK16" t="str">
            <v>ZF9</v>
          </cell>
          <cell r="AL16">
            <v>5.94</v>
          </cell>
          <cell r="AM16">
            <v>5770</v>
          </cell>
          <cell r="AN16" t="str">
            <v>─</v>
          </cell>
          <cell r="AO16" t="str">
            <v>11.00R20 11R22,5</v>
          </cell>
          <cell r="AP16">
            <v>500</v>
          </cell>
          <cell r="AQ16" t="str">
            <v>шк-пет.</v>
          </cell>
          <cell r="AR16" t="str">
            <v xml:space="preserve">МКБ, МОБ, дв. Cummins ISB6.7E5 300 (Е-5), ТНВД BOSCH, система нейтрализ. ОГ(AdBlue), Common Rail,  КОМ ZF с насосом, ДЗК, аэродинам.козырек, боковая защита, тахограф российского стандарта с блоком СКЗИ, УВЭОС </v>
          </cell>
          <cell r="AS16">
            <v>70000</v>
          </cell>
        </row>
        <row r="17">
          <cell r="A17" t="str">
            <v>65115-3063-48(A5)</v>
          </cell>
          <cell r="B17">
            <v>3578000</v>
          </cell>
          <cell r="C17">
            <v>1.0217998882057016</v>
          </cell>
          <cell r="D17">
            <v>3656000</v>
          </cell>
          <cell r="E17">
            <v>3271000</v>
          </cell>
          <cell r="F17">
            <v>0</v>
          </cell>
          <cell r="G17">
            <v>80000</v>
          </cell>
          <cell r="I17">
            <v>20000</v>
          </cell>
          <cell r="L17">
            <v>7000</v>
          </cell>
          <cell r="M17">
            <v>26700</v>
          </cell>
          <cell r="N17">
            <v>20000</v>
          </cell>
          <cell r="O17">
            <v>6000</v>
          </cell>
          <cell r="R17">
            <v>4000</v>
          </cell>
          <cell r="S17">
            <v>22000</v>
          </cell>
          <cell r="T17">
            <v>27000</v>
          </cell>
          <cell r="V17">
            <v>15400</v>
          </cell>
          <cell r="W17">
            <v>7000</v>
          </cell>
          <cell r="X17">
            <v>5000</v>
          </cell>
          <cell r="Y17">
            <v>20000</v>
          </cell>
          <cell r="Z17">
            <v>12000</v>
          </cell>
          <cell r="AB17">
            <v>1000</v>
          </cell>
          <cell r="AC17">
            <v>16000</v>
          </cell>
          <cell r="AE17">
            <v>95000</v>
          </cell>
          <cell r="AF17" t="str">
            <v>6х4</v>
          </cell>
          <cell r="AG17">
            <v>2</v>
          </cell>
          <cell r="AH17">
            <v>17.75</v>
          </cell>
          <cell r="AI17">
            <v>300</v>
          </cell>
          <cell r="AJ17">
            <v>292</v>
          </cell>
          <cell r="AK17" t="str">
            <v>ZF9</v>
          </cell>
          <cell r="AL17">
            <v>5.94</v>
          </cell>
          <cell r="AM17">
            <v>5105</v>
          </cell>
          <cell r="AN17">
            <v>1</v>
          </cell>
          <cell r="AO17" t="str">
            <v>11.00R20 11R22,5</v>
          </cell>
          <cell r="AP17">
            <v>500</v>
          </cell>
          <cell r="AQ17" t="str">
            <v>шк-пет.</v>
          </cell>
          <cell r="AR17" t="str">
            <v xml:space="preserve">МКБ, МОБ, дв. Cummins ISB6.7E5 300 (Е-5), ТНВД BOSCH, система нейтрализ. ОГ(AdBlue), Common Rail, КОМ ZF с насосом, ДЗК, аэродинам.козырек, боковая защита, тахограф российского стандарта с блоком СКЗИ, УВЭОС  </v>
          </cell>
          <cell r="AS17">
            <v>78000</v>
          </cell>
        </row>
        <row r="18">
          <cell r="A18" t="str">
            <v>65115-773063-50</v>
          </cell>
          <cell r="B18">
            <v>3474000</v>
          </cell>
          <cell r="C18">
            <v>1.0224525043177892</v>
          </cell>
          <cell r="D18">
            <v>3552000</v>
          </cell>
          <cell r="E18">
            <v>3271000</v>
          </cell>
          <cell r="I18">
            <v>20000</v>
          </cell>
          <cell r="L18">
            <v>7000</v>
          </cell>
          <cell r="N18">
            <v>20000</v>
          </cell>
          <cell r="O18">
            <v>6000</v>
          </cell>
          <cell r="R18">
            <v>4000</v>
          </cell>
          <cell r="S18">
            <v>22000</v>
          </cell>
          <cell r="T18">
            <v>27000</v>
          </cell>
          <cell r="U18">
            <v>3000</v>
          </cell>
          <cell r="V18">
            <v>15400</v>
          </cell>
          <cell r="W18">
            <v>7000</v>
          </cell>
          <cell r="X18">
            <v>5000</v>
          </cell>
          <cell r="Y18">
            <v>20000</v>
          </cell>
          <cell r="Z18">
            <v>12000</v>
          </cell>
          <cell r="AB18">
            <v>1000</v>
          </cell>
          <cell r="AC18">
            <v>16000</v>
          </cell>
          <cell r="AE18">
            <v>95000</v>
          </cell>
          <cell r="AF18" t="str">
            <v>6х4</v>
          </cell>
          <cell r="AG18">
            <v>2</v>
          </cell>
          <cell r="AH18">
            <v>17.25</v>
          </cell>
          <cell r="AI18">
            <v>300</v>
          </cell>
          <cell r="AJ18">
            <v>300</v>
          </cell>
          <cell r="AK18">
            <v>154</v>
          </cell>
          <cell r="AL18">
            <v>4.9800000000000004</v>
          </cell>
          <cell r="AM18">
            <v>5090</v>
          </cell>
          <cell r="AN18">
            <v>1</v>
          </cell>
          <cell r="AO18" t="str">
            <v>11.00R20 11R22,5</v>
          </cell>
          <cell r="AP18">
            <v>500</v>
          </cell>
          <cell r="AQ18" t="str">
            <v>шк-пет.</v>
          </cell>
          <cell r="AR18" t="str">
            <v xml:space="preserve">МКБ, МОБ, дв. КАМАЗ 740.705-300 (Е-5), ТНВД BOSCH, система нейтрализ. ОГ(AdBlue), Common Rail,  КОМ ZF с насосом, аэродинам.козырек, ДЗК, боковая защита, УВЭОС </v>
          </cell>
          <cell r="AS18">
            <v>78000</v>
          </cell>
        </row>
        <row r="19">
          <cell r="A19" t="str">
            <v>65115-3063-50</v>
          </cell>
          <cell r="B19">
            <v>3581000</v>
          </cell>
          <cell r="C19">
            <v>1.0217816252443452</v>
          </cell>
          <cell r="D19">
            <v>3659000</v>
          </cell>
          <cell r="E19">
            <v>3271000</v>
          </cell>
          <cell r="G19">
            <v>80000</v>
          </cell>
          <cell r="I19">
            <v>20000</v>
          </cell>
          <cell r="L19">
            <v>7000</v>
          </cell>
          <cell r="M19">
            <v>26700</v>
          </cell>
          <cell r="N19">
            <v>20000</v>
          </cell>
          <cell r="O19">
            <v>6000</v>
          </cell>
          <cell r="R19">
            <v>4000</v>
          </cell>
          <cell r="S19">
            <v>22000</v>
          </cell>
          <cell r="T19">
            <v>27000</v>
          </cell>
          <cell r="U19">
            <v>3000</v>
          </cell>
          <cell r="V19">
            <v>15400</v>
          </cell>
          <cell r="W19">
            <v>7000</v>
          </cell>
          <cell r="X19">
            <v>5000</v>
          </cell>
          <cell r="Y19">
            <v>20000</v>
          </cell>
          <cell r="Z19">
            <v>12000</v>
          </cell>
          <cell r="AB19">
            <v>1000</v>
          </cell>
          <cell r="AC19">
            <v>16000</v>
          </cell>
          <cell r="AE19">
            <v>95000</v>
          </cell>
          <cell r="AF19" t="str">
            <v>6х4</v>
          </cell>
          <cell r="AG19">
            <v>2</v>
          </cell>
          <cell r="AH19">
            <v>17.25</v>
          </cell>
          <cell r="AI19">
            <v>300</v>
          </cell>
          <cell r="AJ19">
            <v>300</v>
          </cell>
          <cell r="AK19" t="str">
            <v>ZF9</v>
          </cell>
          <cell r="AL19">
            <v>4.9800000000000004</v>
          </cell>
          <cell r="AM19">
            <v>5090</v>
          </cell>
          <cell r="AN19">
            <v>1</v>
          </cell>
          <cell r="AO19" t="str">
            <v>11.00R20 11R22,5</v>
          </cell>
          <cell r="AP19">
            <v>500</v>
          </cell>
          <cell r="AQ19" t="str">
            <v>шк-пет.</v>
          </cell>
          <cell r="AR19" t="str">
            <v xml:space="preserve">МКБ, МОБ, дв. КАМАЗ 740.705-300 (Е-5), ТНВД BOSCH, система нейтрализ. ОГ(AdBlue), Common Rail,  КОМ ZF с насосом, аэродинам.козырек, ДЗК, боковая защита, тахограф российского стандарта с блоком СКЗИ, УВЭОС </v>
          </cell>
          <cell r="AS19">
            <v>78000</v>
          </cell>
        </row>
        <row r="20">
          <cell r="A20" t="str">
            <v>65115-3064-48(A5)</v>
          </cell>
          <cell r="B20">
            <v>3467000</v>
          </cell>
          <cell r="C20">
            <v>1.0161522930487452</v>
          </cell>
          <cell r="D20">
            <v>3523000</v>
          </cell>
          <cell r="E20">
            <v>3271000</v>
          </cell>
          <cell r="F20">
            <v>0</v>
          </cell>
          <cell r="G20">
            <v>80000</v>
          </cell>
          <cell r="L20">
            <v>7000</v>
          </cell>
          <cell r="N20">
            <v>34000</v>
          </cell>
          <cell r="O20">
            <v>4000</v>
          </cell>
          <cell r="V20">
            <v>15400</v>
          </cell>
          <cell r="AC20">
            <v>16000</v>
          </cell>
          <cell r="AE20">
            <v>95000</v>
          </cell>
          <cell r="AF20" t="str">
            <v>6х4</v>
          </cell>
          <cell r="AG20">
            <v>2</v>
          </cell>
          <cell r="AH20">
            <v>17.899999999999999</v>
          </cell>
          <cell r="AI20">
            <v>300</v>
          </cell>
          <cell r="AJ20">
            <v>292</v>
          </cell>
          <cell r="AK20" t="str">
            <v>ZF9</v>
          </cell>
          <cell r="AL20">
            <v>5.43</v>
          </cell>
          <cell r="AM20">
            <v>5780</v>
          </cell>
          <cell r="AN20" t="str">
            <v>─</v>
          </cell>
          <cell r="AO20" t="str">
            <v>11.00R20 11R22,5</v>
          </cell>
          <cell r="AP20">
            <v>210</v>
          </cell>
          <cell r="AQ20" t="str">
            <v>─</v>
          </cell>
          <cell r="AR20" t="str">
            <v xml:space="preserve">МКБ, МОБ, дв. Cummins ISB6.7E5 300 (Е-5), ТНВД BOSCH, система нейтрализ. ОГ(AdBlue), Common Rail, ДЗК, аэродинам.козырек, УВЭОС </v>
          </cell>
          <cell r="AS20">
            <v>56000</v>
          </cell>
        </row>
        <row r="21">
          <cell r="A21" t="str">
            <v>65115-3081-48(A5)</v>
          </cell>
          <cell r="B21">
            <v>3487000</v>
          </cell>
          <cell r="C21">
            <v>1.0160596501290509</v>
          </cell>
          <cell r="D21">
            <v>3543000</v>
          </cell>
          <cell r="E21">
            <v>3271000</v>
          </cell>
          <cell r="F21">
            <v>0</v>
          </cell>
          <cell r="G21">
            <v>80000</v>
          </cell>
          <cell r="L21">
            <v>7000</v>
          </cell>
          <cell r="N21">
            <v>20000</v>
          </cell>
          <cell r="O21">
            <v>5000</v>
          </cell>
          <cell r="V21">
            <v>15400</v>
          </cell>
          <cell r="Y21">
            <v>20000</v>
          </cell>
          <cell r="Z21">
            <v>12000</v>
          </cell>
          <cell r="AB21">
            <v>1000</v>
          </cell>
          <cell r="AC21">
            <v>16000</v>
          </cell>
          <cell r="AE21">
            <v>95000</v>
          </cell>
          <cell r="AF21" t="str">
            <v>6х4</v>
          </cell>
          <cell r="AG21">
            <v>2</v>
          </cell>
          <cell r="AH21">
            <v>17.739999999999998</v>
          </cell>
          <cell r="AI21">
            <v>300</v>
          </cell>
          <cell r="AJ21">
            <v>292</v>
          </cell>
          <cell r="AK21" t="str">
            <v>ZF9</v>
          </cell>
          <cell r="AL21">
            <v>5.94</v>
          </cell>
          <cell r="AM21">
            <v>5780</v>
          </cell>
          <cell r="AN21" t="str">
            <v>─</v>
          </cell>
          <cell r="AO21" t="str">
            <v>11.00R20 11R22,5</v>
          </cell>
          <cell r="AP21">
            <v>350</v>
          </cell>
          <cell r="AQ21" t="str">
            <v>шк-пет.</v>
          </cell>
          <cell r="AR21" t="str">
            <v xml:space="preserve">МКБ, МОБ, дв. Cummins ISB6.7E5 300 (Е-5), ТНВД BOSCH, система нейтрализ. ОГ(AdBlue), Common Rail, ДЗК, аэродинам.козырек, УВЭОС </v>
          </cell>
          <cell r="AS21">
            <v>56000</v>
          </cell>
        </row>
        <row r="22">
          <cell r="A22" t="str">
            <v>65115-3081-50</v>
          </cell>
          <cell r="B22">
            <v>3514000</v>
          </cell>
          <cell r="C22">
            <v>1.0159362549800797</v>
          </cell>
          <cell r="D22">
            <v>3570000</v>
          </cell>
          <cell r="E22">
            <v>3271000</v>
          </cell>
          <cell r="G22">
            <v>80000</v>
          </cell>
          <cell r="L22">
            <v>7000</v>
          </cell>
          <cell r="M22">
            <v>26700</v>
          </cell>
          <cell r="N22">
            <v>20000</v>
          </cell>
          <cell r="O22">
            <v>5000</v>
          </cell>
          <cell r="V22">
            <v>15400</v>
          </cell>
          <cell r="Y22">
            <v>20000</v>
          </cell>
          <cell r="Z22">
            <v>12000</v>
          </cell>
          <cell r="AB22">
            <v>1000</v>
          </cell>
          <cell r="AC22">
            <v>16000</v>
          </cell>
          <cell r="AE22">
            <v>95000</v>
          </cell>
          <cell r="AF22" t="str">
            <v>6х4</v>
          </cell>
          <cell r="AG22">
            <v>2</v>
          </cell>
          <cell r="AH22">
            <v>17.18</v>
          </cell>
          <cell r="AI22">
            <v>300</v>
          </cell>
          <cell r="AJ22">
            <v>300</v>
          </cell>
          <cell r="AK22" t="str">
            <v>ZF9</v>
          </cell>
          <cell r="AL22">
            <v>4.9800000000000004</v>
          </cell>
          <cell r="AM22">
            <v>5755</v>
          </cell>
          <cell r="AN22" t="str">
            <v>─</v>
          </cell>
          <cell r="AO22" t="str">
            <v>11.00R20 11R22,5</v>
          </cell>
          <cell r="AP22">
            <v>350</v>
          </cell>
          <cell r="AQ22" t="str">
            <v>шк-пет.</v>
          </cell>
          <cell r="AR22" t="str">
            <v>МКБ, МОБ, дв. КАМАЗ 740.705-300 (Е-5), ТНВД BOSCH, система нейтрализ. ОГ(AdBlue), Common Rail, ДЗК, аэродинам.козырек, тахограф российского стандарта с блоком СКЗИ, УВЭОС</v>
          </cell>
          <cell r="AS22">
            <v>56000</v>
          </cell>
        </row>
        <row r="23">
          <cell r="A23" t="str">
            <v>65115-3082-48(A5)</v>
          </cell>
          <cell r="B23">
            <v>3406000</v>
          </cell>
          <cell r="C23">
            <v>1.016441573693482</v>
          </cell>
          <cell r="D23">
            <v>3462000</v>
          </cell>
          <cell r="E23">
            <v>3271000</v>
          </cell>
          <cell r="F23">
            <v>0</v>
          </cell>
          <cell r="G23">
            <v>80000</v>
          </cell>
          <cell r="L23">
            <v>7000</v>
          </cell>
          <cell r="M23">
            <v>26700</v>
          </cell>
          <cell r="N23">
            <v>20000</v>
          </cell>
          <cell r="O23">
            <v>5000</v>
          </cell>
          <cell r="R23">
            <v>4000</v>
          </cell>
          <cell r="Y23">
            <v>20000</v>
          </cell>
          <cell r="Z23">
            <v>12000</v>
          </cell>
          <cell r="AC23">
            <v>16000</v>
          </cell>
          <cell r="AF23" t="str">
            <v>6х4</v>
          </cell>
          <cell r="AG23">
            <v>2</v>
          </cell>
          <cell r="AH23">
            <v>15.14</v>
          </cell>
          <cell r="AI23">
            <v>300</v>
          </cell>
          <cell r="AJ23">
            <v>292</v>
          </cell>
          <cell r="AK23" t="str">
            <v>ZF9</v>
          </cell>
          <cell r="AL23">
            <v>5.94</v>
          </cell>
          <cell r="AM23">
            <v>5780</v>
          </cell>
          <cell r="AN23" t="str">
            <v>─</v>
          </cell>
          <cell r="AO23" t="str">
            <v>10.00R20 11R22,5</v>
          </cell>
          <cell r="AP23">
            <v>350</v>
          </cell>
          <cell r="AQ23" t="str">
            <v>шк-пет.</v>
          </cell>
          <cell r="AR23" t="str">
            <v xml:space="preserve">МКБ, МОБ, дв. Cummins ISB6.7E5 300 (Е-5), ТНВД BOSCH, система нейтрализации ОГ(AdBlue), Common Rail, ДЗК, аэродинам.козырек, тахограф российского стандарта с блоком СКЗИ, УВЭОС </v>
          </cell>
          <cell r="AS23">
            <v>56000</v>
          </cell>
        </row>
        <row r="24">
          <cell r="A24" t="str">
            <v>65115-773082-50</v>
          </cell>
          <cell r="B24">
            <v>3299000</v>
          </cell>
          <cell r="C24">
            <v>1.016974840860867</v>
          </cell>
          <cell r="D24">
            <v>3355000</v>
          </cell>
          <cell r="E24">
            <v>3271000</v>
          </cell>
          <cell r="L24">
            <v>7000</v>
          </cell>
          <cell r="N24">
            <v>20000</v>
          </cell>
          <cell r="O24">
            <v>5000</v>
          </cell>
          <cell r="R24">
            <v>4000</v>
          </cell>
          <cell r="Y24">
            <v>20000</v>
          </cell>
          <cell r="Z24">
            <v>12000</v>
          </cell>
          <cell r="AC24">
            <v>16000</v>
          </cell>
          <cell r="AF24" t="str">
            <v>6х4</v>
          </cell>
          <cell r="AG24">
            <v>2</v>
          </cell>
          <cell r="AH24">
            <v>14.58</v>
          </cell>
          <cell r="AI24">
            <v>300</v>
          </cell>
          <cell r="AJ24">
            <v>300</v>
          </cell>
          <cell r="AK24">
            <v>154</v>
          </cell>
          <cell r="AL24">
            <v>4.9800000000000004</v>
          </cell>
          <cell r="AM24">
            <v>5755</v>
          </cell>
          <cell r="AN24" t="str">
            <v>─</v>
          </cell>
          <cell r="AO24" t="str">
            <v>10.00R20 11R22,5</v>
          </cell>
          <cell r="AP24">
            <v>350</v>
          </cell>
          <cell r="AQ24" t="str">
            <v>шк-пет.</v>
          </cell>
          <cell r="AR24" t="str">
            <v xml:space="preserve">МКБ, МОБ, дв. КАМАЗ 740.705-300 (Е-5), ТНВД BOSCH, система нейтрализ. ОГ(AdBlue), Common Rail, ДЗК, аэродинам.козырек, УВЭОС </v>
          </cell>
          <cell r="AS24">
            <v>56000</v>
          </cell>
        </row>
        <row r="25">
          <cell r="A25" t="str">
            <v>65115-3082-50</v>
          </cell>
          <cell r="B25">
            <v>3406000</v>
          </cell>
          <cell r="C25">
            <v>1.016441573693482</v>
          </cell>
          <cell r="D25">
            <v>3462000</v>
          </cell>
          <cell r="E25">
            <v>3271000</v>
          </cell>
          <cell r="G25">
            <v>80000</v>
          </cell>
          <cell r="L25">
            <v>7000</v>
          </cell>
          <cell r="M25">
            <v>26700</v>
          </cell>
          <cell r="N25">
            <v>20000</v>
          </cell>
          <cell r="O25">
            <v>5000</v>
          </cell>
          <cell r="R25">
            <v>4000</v>
          </cell>
          <cell r="Y25">
            <v>20000</v>
          </cell>
          <cell r="Z25">
            <v>12000</v>
          </cell>
          <cell r="AC25">
            <v>16000</v>
          </cell>
          <cell r="AF25" t="str">
            <v>6х4</v>
          </cell>
          <cell r="AG25">
            <v>2</v>
          </cell>
          <cell r="AH25">
            <v>14.58</v>
          </cell>
          <cell r="AI25">
            <v>300</v>
          </cell>
          <cell r="AJ25">
            <v>300</v>
          </cell>
          <cell r="AK25" t="str">
            <v>ZF9</v>
          </cell>
          <cell r="AL25">
            <v>4.9800000000000004</v>
          </cell>
          <cell r="AM25">
            <v>5755</v>
          </cell>
          <cell r="AN25" t="str">
            <v>─</v>
          </cell>
          <cell r="AO25" t="str">
            <v>10.00R20 11R22,5</v>
          </cell>
          <cell r="AP25">
            <v>350</v>
          </cell>
          <cell r="AQ25" t="str">
            <v>шк-пет.</v>
          </cell>
          <cell r="AR25" t="str">
            <v xml:space="preserve">МКБ, МОБ, дв. КАМАЗ 740.705-300 (Е-5), ТНВД BOSCH, система нейтрализ. ОГ(AdBlue), Common Rail, ДЗК, аэродинам.козырек, тахограф российского стандарта с блоком СКЗИ, УВЭОС </v>
          </cell>
          <cell r="AS25">
            <v>56000</v>
          </cell>
        </row>
        <row r="26">
          <cell r="A26" t="str">
            <v>65115-3091-48(A5)</v>
          </cell>
          <cell r="B26">
            <v>3556000</v>
          </cell>
          <cell r="C26">
            <v>1.0188413948256467</v>
          </cell>
          <cell r="D26">
            <v>3623000</v>
          </cell>
          <cell r="E26">
            <v>3271000</v>
          </cell>
          <cell r="F26">
            <v>0</v>
          </cell>
          <cell r="G26">
            <v>80000</v>
          </cell>
          <cell r="I26">
            <v>20000</v>
          </cell>
          <cell r="L26">
            <v>7000</v>
          </cell>
          <cell r="N26">
            <v>51200</v>
          </cell>
          <cell r="O26">
            <v>5000</v>
          </cell>
          <cell r="S26">
            <v>22000</v>
          </cell>
          <cell r="U26">
            <v>3000</v>
          </cell>
          <cell r="V26">
            <v>15400</v>
          </cell>
          <cell r="X26">
            <v>5000</v>
          </cell>
          <cell r="Y26">
            <v>20000</v>
          </cell>
          <cell r="Z26">
            <v>12000</v>
          </cell>
          <cell r="AC26">
            <v>16000</v>
          </cell>
          <cell r="AE26">
            <v>95000</v>
          </cell>
          <cell r="AF26" t="str">
            <v>6х4</v>
          </cell>
          <cell r="AG26">
            <v>2</v>
          </cell>
          <cell r="AH26">
            <v>17.454999999999998</v>
          </cell>
          <cell r="AI26">
            <v>300</v>
          </cell>
          <cell r="AJ26">
            <v>292</v>
          </cell>
          <cell r="AK26" t="str">
            <v>ZF9</v>
          </cell>
          <cell r="AL26">
            <v>5.94</v>
          </cell>
          <cell r="AM26">
            <v>6160</v>
          </cell>
          <cell r="AN26">
            <v>1</v>
          </cell>
          <cell r="AO26" t="str">
            <v>11.00R20 11R22,5</v>
          </cell>
          <cell r="AP26">
            <v>350</v>
          </cell>
          <cell r="AQ26" t="str">
            <v>шк-пет.</v>
          </cell>
          <cell r="AR26" t="str">
            <v xml:space="preserve">МКБ, МОБ, дв. Cummins ISB6.7E5 300 (Е-5), ТНВД BOSCH, система нейтрализации ОГ(AdBlue), Common Rail, ДЗК,  КОМ ZF, аэродинам.козырек, УВЭОС </v>
          </cell>
          <cell r="AS26">
            <v>67000</v>
          </cell>
        </row>
        <row r="27">
          <cell r="A27" t="str">
            <v>65115-3094-48(A5)</v>
          </cell>
          <cell r="B27">
            <v>3535000</v>
          </cell>
          <cell r="C27">
            <v>1.0181046676096182</v>
          </cell>
          <cell r="D27">
            <v>3599000</v>
          </cell>
          <cell r="E27">
            <v>3271000</v>
          </cell>
          <cell r="F27">
            <v>0</v>
          </cell>
          <cell r="G27">
            <v>80000</v>
          </cell>
          <cell r="I27">
            <v>20000</v>
          </cell>
          <cell r="L27">
            <v>7000</v>
          </cell>
          <cell r="N27">
            <v>51200</v>
          </cell>
          <cell r="O27">
            <v>5000</v>
          </cell>
          <cell r="V27">
            <v>15400</v>
          </cell>
          <cell r="X27">
            <v>5000</v>
          </cell>
          <cell r="Y27">
            <v>20000</v>
          </cell>
          <cell r="Z27">
            <v>12000</v>
          </cell>
          <cell r="AB27">
            <v>1000</v>
          </cell>
          <cell r="AC27">
            <v>16000</v>
          </cell>
          <cell r="AE27">
            <v>95000</v>
          </cell>
          <cell r="AF27" t="str">
            <v>6х4</v>
          </cell>
          <cell r="AG27">
            <v>2</v>
          </cell>
          <cell r="AH27">
            <v>17.399999999999999</v>
          </cell>
          <cell r="AI27">
            <v>300</v>
          </cell>
          <cell r="AJ27">
            <v>292</v>
          </cell>
          <cell r="AK27" t="str">
            <v>ZF9</v>
          </cell>
          <cell r="AL27">
            <v>5.94</v>
          </cell>
          <cell r="AM27">
            <v>6900</v>
          </cell>
          <cell r="AN27">
            <v>1</v>
          </cell>
          <cell r="AO27" t="str">
            <v>11.00R20 11R22,5</v>
          </cell>
          <cell r="AP27">
            <v>350</v>
          </cell>
          <cell r="AQ27" t="str">
            <v>шк-пет.</v>
          </cell>
          <cell r="AR27" t="str">
            <v xml:space="preserve">МКБ, МОБ, дв. Cummins ISB6.7E5 300 (Е-5), ТНВД BOSCH, система нейтрализации ОГ(AdBlue), Common Rail, ДЗК, аэродинам.козырек,  УВЭОС </v>
          </cell>
          <cell r="AS27">
            <v>64000</v>
          </cell>
        </row>
        <row r="28">
          <cell r="A28" t="str">
            <v>65115-773094-50</v>
          </cell>
          <cell r="B28">
            <v>3455000</v>
          </cell>
          <cell r="C28">
            <v>1.0185238784370478</v>
          </cell>
          <cell r="D28">
            <v>3519000</v>
          </cell>
          <cell r="E28">
            <v>3271000</v>
          </cell>
          <cell r="I28">
            <v>20000</v>
          </cell>
          <cell r="L28">
            <v>7000</v>
          </cell>
          <cell r="N28">
            <v>51200</v>
          </cell>
          <cell r="O28">
            <v>5000</v>
          </cell>
          <cell r="V28">
            <v>15400</v>
          </cell>
          <cell r="X28">
            <v>5000</v>
          </cell>
          <cell r="Y28">
            <v>20000</v>
          </cell>
          <cell r="Z28">
            <v>12000</v>
          </cell>
          <cell r="AB28">
            <v>1000</v>
          </cell>
          <cell r="AC28">
            <v>16000</v>
          </cell>
          <cell r="AE28">
            <v>95000</v>
          </cell>
          <cell r="AF28" t="str">
            <v>6х4</v>
          </cell>
          <cell r="AG28">
            <v>2</v>
          </cell>
          <cell r="AH28">
            <v>16.84</v>
          </cell>
          <cell r="AI28">
            <v>300</v>
          </cell>
          <cell r="AJ28">
            <v>300</v>
          </cell>
          <cell r="AK28">
            <v>154</v>
          </cell>
          <cell r="AL28">
            <v>4.9800000000000004</v>
          </cell>
          <cell r="AM28">
            <v>7020</v>
          </cell>
          <cell r="AN28">
            <v>1</v>
          </cell>
          <cell r="AO28" t="str">
            <v>11.00R20 11R22,5</v>
          </cell>
          <cell r="AP28">
            <v>350</v>
          </cell>
          <cell r="AQ28" t="str">
            <v>шк-пет.</v>
          </cell>
          <cell r="AR28" t="str">
            <v xml:space="preserve">МКБ, МОБ, дв. КАМАЗ 740.705-300 (Е-5), ТНВД BOSCH, система нейтрализ. ОГ(AdBlue), Common Rail, ДЗК, аэродинам.козырек, УВЭОС </v>
          </cell>
          <cell r="AS28">
            <v>64000</v>
          </cell>
        </row>
        <row r="29">
          <cell r="A29" t="str">
            <v>65115-3094-50</v>
          </cell>
          <cell r="B29">
            <v>3562000</v>
          </cell>
          <cell r="C29">
            <v>1.0179674340258282</v>
          </cell>
          <cell r="D29">
            <v>3626000</v>
          </cell>
          <cell r="E29">
            <v>3271000</v>
          </cell>
          <cell r="G29">
            <v>80000</v>
          </cell>
          <cell r="I29">
            <v>20000</v>
          </cell>
          <cell r="L29">
            <v>7000</v>
          </cell>
          <cell r="M29">
            <v>26700</v>
          </cell>
          <cell r="N29">
            <v>51200</v>
          </cell>
          <cell r="O29">
            <v>5000</v>
          </cell>
          <cell r="V29">
            <v>15400</v>
          </cell>
          <cell r="X29">
            <v>5000</v>
          </cell>
          <cell r="Y29">
            <v>20000</v>
          </cell>
          <cell r="Z29">
            <v>12000</v>
          </cell>
          <cell r="AB29">
            <v>1000</v>
          </cell>
          <cell r="AC29">
            <v>16000</v>
          </cell>
          <cell r="AE29">
            <v>95000</v>
          </cell>
          <cell r="AF29" t="str">
            <v>6х4</v>
          </cell>
          <cell r="AG29">
            <v>2</v>
          </cell>
          <cell r="AH29">
            <v>16.84</v>
          </cell>
          <cell r="AI29">
            <v>300</v>
          </cell>
          <cell r="AJ29">
            <v>300</v>
          </cell>
          <cell r="AK29" t="str">
            <v>ZF9</v>
          </cell>
          <cell r="AL29">
            <v>4.9800000000000004</v>
          </cell>
          <cell r="AM29">
            <v>7020</v>
          </cell>
          <cell r="AN29">
            <v>1</v>
          </cell>
          <cell r="AO29" t="str">
            <v>11.00R20 11R22,5</v>
          </cell>
          <cell r="AP29">
            <v>350</v>
          </cell>
          <cell r="AQ29" t="str">
            <v>шк-пет.</v>
          </cell>
          <cell r="AR29" t="str">
            <v xml:space="preserve">МКБ, МОБ, дв. КАМАЗ 740.705-300 (Е-5), ТНВД BOSCH, система нейтрализ. ОГ(AdBlue), Common Rail, ДЗК, аэродинам.козырек,  тахограф российского стандарта с блоком СКЗИ, УВЭОС </v>
          </cell>
          <cell r="AS29">
            <v>64000</v>
          </cell>
        </row>
        <row r="30">
          <cell r="A30" t="str">
            <v>65115-3932-48(A5)</v>
          </cell>
          <cell r="B30">
            <v>3443000</v>
          </cell>
          <cell r="C30">
            <v>1.01626488527447</v>
          </cell>
          <cell r="D30">
            <v>3499000</v>
          </cell>
          <cell r="E30">
            <v>3271000</v>
          </cell>
          <cell r="F30">
            <v>0</v>
          </cell>
          <cell r="G30">
            <v>80000</v>
          </cell>
          <cell r="L30">
            <v>7000</v>
          </cell>
          <cell r="O30">
            <v>5000</v>
          </cell>
          <cell r="V30">
            <v>15400</v>
          </cell>
          <cell r="X30">
            <v>5000</v>
          </cell>
          <cell r="AA30">
            <v>3000</v>
          </cell>
          <cell r="AB30">
            <v>1000</v>
          </cell>
          <cell r="AC30">
            <v>16000</v>
          </cell>
          <cell r="AE30">
            <v>95000</v>
          </cell>
          <cell r="AF30" t="str">
            <v>6х4</v>
          </cell>
          <cell r="AG30">
            <v>2</v>
          </cell>
          <cell r="AH30">
            <v>17.8</v>
          </cell>
          <cell r="AI30">
            <v>300</v>
          </cell>
          <cell r="AJ30">
            <v>292</v>
          </cell>
          <cell r="AK30" t="str">
            <v>ZF9</v>
          </cell>
          <cell r="AL30">
            <v>5.43</v>
          </cell>
          <cell r="AM30">
            <v>4570</v>
          </cell>
          <cell r="AN30" t="str">
            <v>─</v>
          </cell>
          <cell r="AO30" t="str">
            <v>11.00R20 11R22,5</v>
          </cell>
          <cell r="AP30">
            <v>350</v>
          </cell>
          <cell r="AQ30" t="str">
            <v>─</v>
          </cell>
          <cell r="AR30" t="str">
            <v>МКБ, МОБ, дв. Cummins ISB6.7E5 300 (Е-5), ТНВД BOSCH, система нейтрализ. ОГ(AdBlue), Common Rail, аэродинам.козырек, ДЗК, УВЭОС</v>
          </cell>
          <cell r="AS30">
            <v>56000</v>
          </cell>
        </row>
        <row r="31">
          <cell r="A31" t="str">
            <v>65115-773932-50</v>
          </cell>
          <cell r="B31">
            <v>3374000</v>
          </cell>
          <cell r="C31">
            <v>1.0165975103734439</v>
          </cell>
          <cell r="D31">
            <v>3430000</v>
          </cell>
          <cell r="E31">
            <v>3271000</v>
          </cell>
          <cell r="L31">
            <v>7000</v>
          </cell>
          <cell r="O31">
            <v>5000</v>
          </cell>
          <cell r="R31">
            <v>4000</v>
          </cell>
          <cell r="V31">
            <v>15400</v>
          </cell>
          <cell r="W31">
            <v>7000</v>
          </cell>
          <cell r="X31">
            <v>5000</v>
          </cell>
          <cell r="AA31">
            <v>3000</v>
          </cell>
          <cell r="AB31">
            <v>1000</v>
          </cell>
          <cell r="AC31">
            <v>16000</v>
          </cell>
          <cell r="AE31">
            <v>95000</v>
          </cell>
          <cell r="AF31" t="str">
            <v>6х4</v>
          </cell>
          <cell r="AG31">
            <v>2</v>
          </cell>
          <cell r="AH31">
            <v>17.2</v>
          </cell>
          <cell r="AI31">
            <v>300</v>
          </cell>
          <cell r="AJ31">
            <v>300</v>
          </cell>
          <cell r="AK31">
            <v>154</v>
          </cell>
          <cell r="AL31">
            <v>4.9800000000000004</v>
          </cell>
          <cell r="AM31">
            <v>4545</v>
          </cell>
          <cell r="AN31" t="str">
            <v>─</v>
          </cell>
          <cell r="AO31" t="str">
            <v>11.00R20 11R22,5</v>
          </cell>
          <cell r="AP31">
            <v>350</v>
          </cell>
          <cell r="AQ31" t="str">
            <v>─</v>
          </cell>
          <cell r="AR31" t="str">
            <v>МКБ, МОБ, дв. КАМАЗ 740.705-300 (Е-5), ТНВД BOSCH, система нейтрализ. ОГ(AdBlue), Common Rail, аэродинам.козырек, ДЗК, боковая защита, УВЭОС</v>
          </cell>
          <cell r="AS31">
            <v>56000</v>
          </cell>
        </row>
        <row r="32">
          <cell r="A32" t="str">
            <v>65115-3950-48(A5)</v>
          </cell>
          <cell r="B32">
            <v>3365000</v>
          </cell>
          <cell r="C32">
            <v>1.0166419019316493</v>
          </cell>
          <cell r="D32">
            <v>3421000</v>
          </cell>
          <cell r="E32">
            <v>3271000</v>
          </cell>
          <cell r="F32">
            <v>0</v>
          </cell>
          <cell r="G32">
            <v>-25000</v>
          </cell>
          <cell r="L32">
            <v>7000</v>
          </cell>
          <cell r="N32">
            <v>20000</v>
          </cell>
          <cell r="O32">
            <v>5000</v>
          </cell>
          <cell r="R32">
            <v>4000</v>
          </cell>
          <cell r="U32">
            <v>3000</v>
          </cell>
          <cell r="V32">
            <v>15400</v>
          </cell>
          <cell r="X32">
            <v>5000</v>
          </cell>
          <cell r="AA32">
            <v>3000</v>
          </cell>
          <cell r="AB32">
            <v>1000</v>
          </cell>
          <cell r="AC32">
            <v>16000</v>
          </cell>
          <cell r="AE32">
            <v>95000</v>
          </cell>
          <cell r="AF32" t="str">
            <v>6х4</v>
          </cell>
          <cell r="AG32">
            <v>2</v>
          </cell>
          <cell r="AH32">
            <v>17.324999999999999</v>
          </cell>
          <cell r="AI32">
            <v>300</v>
          </cell>
          <cell r="AJ32">
            <v>292</v>
          </cell>
          <cell r="AK32">
            <v>144</v>
          </cell>
          <cell r="AL32">
            <v>5.43</v>
          </cell>
          <cell r="AM32">
            <v>5780</v>
          </cell>
          <cell r="AN32" t="str">
            <v>─</v>
          </cell>
          <cell r="AO32" t="str">
            <v>11.00R20 11R22,5</v>
          </cell>
          <cell r="AP32">
            <v>350</v>
          </cell>
          <cell r="AQ32" t="str">
            <v>─</v>
          </cell>
          <cell r="AR32" t="str">
            <v>МКБ, МОБ, дв. Cummins ISB6.7E5 300 (Е-5), ТНВД BOSCH, система нейтрализ. ОГ(AdBlue), Common Rail, аэродинам.козырек, без КОМ МП-97, ДЗК, УВЭОС</v>
          </cell>
          <cell r="AS32">
            <v>56000</v>
          </cell>
        </row>
        <row r="33">
          <cell r="A33" t="str">
            <v>65115-3962-48(A5)</v>
          </cell>
          <cell r="B33">
            <v>3346000</v>
          </cell>
          <cell r="C33">
            <v>1.0167364016736402</v>
          </cell>
          <cell r="D33">
            <v>3402000</v>
          </cell>
          <cell r="E33">
            <v>3271000</v>
          </cell>
          <cell r="F33">
            <v>0</v>
          </cell>
          <cell r="G33">
            <v>80000</v>
          </cell>
          <cell r="L33">
            <v>7000</v>
          </cell>
          <cell r="N33">
            <v>20000</v>
          </cell>
          <cell r="O33">
            <v>4000</v>
          </cell>
          <cell r="R33">
            <v>4000</v>
          </cell>
          <cell r="AC33">
            <v>16000</v>
          </cell>
          <cell r="AF33" t="str">
            <v>6х4</v>
          </cell>
          <cell r="AG33">
            <v>2</v>
          </cell>
          <cell r="AH33">
            <v>15.28</v>
          </cell>
          <cell r="AI33">
            <v>300</v>
          </cell>
          <cell r="AJ33">
            <v>292</v>
          </cell>
          <cell r="AK33" t="str">
            <v>ZF9</v>
          </cell>
          <cell r="AL33">
            <v>5.43</v>
          </cell>
          <cell r="AM33">
            <v>5780</v>
          </cell>
          <cell r="AN33" t="str">
            <v>─</v>
          </cell>
          <cell r="AO33" t="str">
            <v>10.00R20 11R22,5</v>
          </cell>
          <cell r="AP33">
            <v>210</v>
          </cell>
          <cell r="AQ33" t="str">
            <v>─</v>
          </cell>
          <cell r="AR33" t="str">
            <v>МКБ, МОБ, дв. Cummins ISB6.7E5 300 (Е-5), ТНВД BOSCH, система нейтрализ. ОГ(AdBlue), аэродинам.козырек, Common Rail, ДЗК, УВЭОС</v>
          </cell>
          <cell r="AS33">
            <v>56000</v>
          </cell>
        </row>
        <row r="34">
          <cell r="A34" t="str">
            <v>65115-773962-50</v>
          </cell>
          <cell r="B34">
            <v>3269000</v>
          </cell>
          <cell r="C34">
            <v>1.0171306209850106</v>
          </cell>
          <cell r="D34">
            <v>3325000</v>
          </cell>
          <cell r="E34">
            <v>3271000</v>
          </cell>
          <cell r="L34">
            <v>7000</v>
          </cell>
          <cell r="N34">
            <v>20000</v>
          </cell>
          <cell r="O34">
            <v>4000</v>
          </cell>
          <cell r="W34">
            <v>7000</v>
          </cell>
          <cell r="AC34">
            <v>16000</v>
          </cell>
          <cell r="AF34" t="str">
            <v>6х4</v>
          </cell>
          <cell r="AG34">
            <v>2</v>
          </cell>
          <cell r="AH34">
            <v>14.72</v>
          </cell>
          <cell r="AI34">
            <v>300</v>
          </cell>
          <cell r="AJ34">
            <v>300</v>
          </cell>
          <cell r="AK34">
            <v>154</v>
          </cell>
          <cell r="AL34">
            <v>4.9800000000000004</v>
          </cell>
          <cell r="AM34">
            <v>5755</v>
          </cell>
          <cell r="AN34" t="str">
            <v>─</v>
          </cell>
          <cell r="AO34" t="str">
            <v>10.00R20 11R22,5</v>
          </cell>
          <cell r="AP34">
            <v>210</v>
          </cell>
          <cell r="AQ34" t="str">
            <v>─</v>
          </cell>
          <cell r="AR34" t="str">
            <v>МКБ, МОБ, дв. КАМАЗ 740.705-300 (Е-5), ТНВД BOSCH, система нейтрализ. ОГ(AdBlue), аэродинам.козырек, боковая защита, Common Rail, ДЗК, УВЭОС</v>
          </cell>
          <cell r="AS34">
            <v>56000</v>
          </cell>
        </row>
        <row r="35">
          <cell r="A35" t="str">
            <v>65115-3964-48(A5)</v>
          </cell>
          <cell r="B35">
            <v>3459000</v>
          </cell>
          <cell r="C35">
            <v>1.022260769008384</v>
          </cell>
          <cell r="D35">
            <v>3536000</v>
          </cell>
          <cell r="E35">
            <v>3271000</v>
          </cell>
          <cell r="F35">
            <v>0</v>
          </cell>
          <cell r="G35">
            <v>80000</v>
          </cell>
          <cell r="I35">
            <v>20000</v>
          </cell>
          <cell r="M35">
            <v>26700</v>
          </cell>
          <cell r="N35">
            <v>20000</v>
          </cell>
          <cell r="O35">
            <v>5000</v>
          </cell>
          <cell r="P35">
            <v>3000</v>
          </cell>
          <cell r="R35">
            <v>4000</v>
          </cell>
          <cell r="S35">
            <v>22000</v>
          </cell>
          <cell r="T35">
            <v>27000</v>
          </cell>
          <cell r="U35">
            <v>3000</v>
          </cell>
          <cell r="X35">
            <v>5000</v>
          </cell>
          <cell r="Y35">
            <v>20000</v>
          </cell>
          <cell r="Z35">
            <v>12000</v>
          </cell>
          <cell r="AB35">
            <v>1000</v>
          </cell>
          <cell r="AC35">
            <v>16000</v>
          </cell>
          <cell r="AF35" t="str">
            <v>6х4</v>
          </cell>
          <cell r="AG35">
            <v>2</v>
          </cell>
          <cell r="AH35">
            <v>15.07</v>
          </cell>
          <cell r="AI35">
            <v>300</v>
          </cell>
          <cell r="AJ35">
            <v>292</v>
          </cell>
          <cell r="AK35" t="str">
            <v>ZF9</v>
          </cell>
          <cell r="AL35">
            <v>5.94</v>
          </cell>
          <cell r="AM35">
            <v>5530</v>
          </cell>
          <cell r="AN35">
            <v>1</v>
          </cell>
          <cell r="AO35" t="str">
            <v>10.00R20 11R22,5</v>
          </cell>
          <cell r="AP35">
            <v>350</v>
          </cell>
          <cell r="AQ35" t="str">
            <v>шк-пет.</v>
          </cell>
          <cell r="AR35" t="str">
            <v>МКБ, МОБ, дв. Cummins ISB6.7E5 300 (Е-5), система нейтрализ. ОГ(AdBlue), Common Rail, ТНВД BOSCH, КОМ с насосом, выхл.вверх, защ.кожух ТБ, ДЗК, тахограф российского стандарта с блоком СКЗИ, УВЭОС</v>
          </cell>
          <cell r="AS35">
            <v>77000</v>
          </cell>
        </row>
        <row r="36">
          <cell r="A36" t="str">
            <v>65115-3964-50</v>
          </cell>
          <cell r="B36">
            <v>3459000</v>
          </cell>
          <cell r="C36">
            <v>1.022260769008384</v>
          </cell>
          <cell r="D36">
            <v>3536000</v>
          </cell>
          <cell r="E36">
            <v>3271000</v>
          </cell>
          <cell r="G36">
            <v>80000</v>
          </cell>
          <cell r="I36">
            <v>20000</v>
          </cell>
          <cell r="M36">
            <v>26700</v>
          </cell>
          <cell r="N36">
            <v>20000</v>
          </cell>
          <cell r="O36">
            <v>5000</v>
          </cell>
          <cell r="P36">
            <v>3000</v>
          </cell>
          <cell r="R36">
            <v>4000</v>
          </cell>
          <cell r="S36">
            <v>22000</v>
          </cell>
          <cell r="T36">
            <v>27000</v>
          </cell>
          <cell r="U36">
            <v>3000</v>
          </cell>
          <cell r="X36">
            <v>5000</v>
          </cell>
          <cell r="Y36">
            <v>20000</v>
          </cell>
          <cell r="Z36">
            <v>12000</v>
          </cell>
          <cell r="AB36">
            <v>1000</v>
          </cell>
          <cell r="AC36">
            <v>16000</v>
          </cell>
          <cell r="AF36" t="str">
            <v>6х4</v>
          </cell>
          <cell r="AG36">
            <v>2</v>
          </cell>
          <cell r="AH36">
            <v>14.51</v>
          </cell>
          <cell r="AI36">
            <v>300</v>
          </cell>
          <cell r="AJ36">
            <v>300</v>
          </cell>
          <cell r="AK36" t="str">
            <v>ZF9</v>
          </cell>
          <cell r="AL36">
            <v>4.9800000000000004</v>
          </cell>
          <cell r="AM36">
            <v>5500</v>
          </cell>
          <cell r="AN36">
            <v>1</v>
          </cell>
          <cell r="AO36" t="str">
            <v>10.00R20 11R22,5</v>
          </cell>
          <cell r="AP36">
            <v>350</v>
          </cell>
          <cell r="AQ36" t="str">
            <v>шк-пет.</v>
          </cell>
          <cell r="AR36" t="str">
            <v xml:space="preserve">МКБ, МОБ, дв. КАМАЗ 740.705-300 (Е-5), ТНВД BOSCH, система нейтрализ. ОГ(AdBlue), Common Rail, КОМ с насосом, выхл.вверх, защ.кожух ТБ, ДЗК, тахограф российского стандарта с блоком СКЗИ, УВЭОС </v>
          </cell>
          <cell r="AS36">
            <v>77000</v>
          </cell>
        </row>
        <row r="37">
          <cell r="A37" t="str">
            <v>65115-3966-48(A5)</v>
          </cell>
          <cell r="B37">
            <v>3553000</v>
          </cell>
          <cell r="C37">
            <v>1.0194202082746975</v>
          </cell>
          <cell r="D37">
            <v>3622000</v>
          </cell>
          <cell r="E37">
            <v>3271000</v>
          </cell>
          <cell r="F37">
            <v>0</v>
          </cell>
          <cell r="G37">
            <v>80000</v>
          </cell>
          <cell r="M37">
            <v>26700</v>
          </cell>
          <cell r="N37">
            <v>20000</v>
          </cell>
          <cell r="O37">
            <v>5000</v>
          </cell>
          <cell r="P37">
            <v>3000</v>
          </cell>
          <cell r="R37">
            <v>4000</v>
          </cell>
          <cell r="S37">
            <v>22000</v>
          </cell>
          <cell r="T37">
            <v>27000</v>
          </cell>
          <cell r="U37">
            <v>3000</v>
          </cell>
          <cell r="V37">
            <v>15400</v>
          </cell>
          <cell r="Y37">
            <v>20000</v>
          </cell>
          <cell r="Z37">
            <v>12000</v>
          </cell>
          <cell r="AB37">
            <v>1000</v>
          </cell>
          <cell r="AC37">
            <v>16000</v>
          </cell>
          <cell r="AE37">
            <v>95000</v>
          </cell>
          <cell r="AF37" t="str">
            <v>6х4</v>
          </cell>
          <cell r="AG37">
            <v>2</v>
          </cell>
          <cell r="AH37">
            <v>17.739999999999998</v>
          </cell>
          <cell r="AI37">
            <v>300</v>
          </cell>
          <cell r="AJ37">
            <v>292</v>
          </cell>
          <cell r="AK37" t="str">
            <v>ZF9</v>
          </cell>
          <cell r="AL37">
            <v>5.94</v>
          </cell>
          <cell r="AM37">
            <v>5780</v>
          </cell>
          <cell r="AN37" t="str">
            <v>─</v>
          </cell>
          <cell r="AO37" t="str">
            <v>11.00R20 11R22,5</v>
          </cell>
          <cell r="AP37">
            <v>350</v>
          </cell>
          <cell r="AQ37" t="str">
            <v>шк-пет.</v>
          </cell>
          <cell r="AR37" t="str">
            <v xml:space="preserve">МКБ, МОБ, дв. Cummins ISB6.7E5 300 (Е-5), ТНВД BOSCH, система нейтрализ. ОГ(AdBlue), Common Rail, КОМ с насосом, выхл.вверх, защ.кожух ТБ, ДЗК, тахограф российского стандарта с блоком СКЗИ, УВЭОС </v>
          </cell>
          <cell r="AS37">
            <v>69000</v>
          </cell>
        </row>
        <row r="38">
          <cell r="A38" t="str">
            <v>65115-3966-50</v>
          </cell>
          <cell r="B38">
            <v>3553000</v>
          </cell>
          <cell r="C38">
            <v>1.0194202082746975</v>
          </cell>
          <cell r="D38">
            <v>3622000</v>
          </cell>
          <cell r="E38">
            <v>3271000</v>
          </cell>
          <cell r="G38">
            <v>80000</v>
          </cell>
          <cell r="M38">
            <v>26700</v>
          </cell>
          <cell r="N38">
            <v>20000</v>
          </cell>
          <cell r="O38">
            <v>5000</v>
          </cell>
          <cell r="P38">
            <v>3000</v>
          </cell>
          <cell r="R38">
            <v>4000</v>
          </cell>
          <cell r="S38">
            <v>22000</v>
          </cell>
          <cell r="T38">
            <v>27000</v>
          </cell>
          <cell r="U38">
            <v>3000</v>
          </cell>
          <cell r="V38">
            <v>15400</v>
          </cell>
          <cell r="Y38">
            <v>20000</v>
          </cell>
          <cell r="Z38">
            <v>12000</v>
          </cell>
          <cell r="AB38">
            <v>1000</v>
          </cell>
          <cell r="AC38">
            <v>16000</v>
          </cell>
          <cell r="AE38">
            <v>95000</v>
          </cell>
          <cell r="AF38" t="str">
            <v>6х4</v>
          </cell>
          <cell r="AG38">
            <v>2</v>
          </cell>
          <cell r="AH38">
            <v>17.18</v>
          </cell>
          <cell r="AI38">
            <v>300</v>
          </cell>
          <cell r="AJ38">
            <v>300</v>
          </cell>
          <cell r="AK38" t="str">
            <v>ZF9</v>
          </cell>
          <cell r="AL38">
            <v>4.9800000000000004</v>
          </cell>
          <cell r="AM38">
            <v>5500</v>
          </cell>
          <cell r="AN38" t="str">
            <v>─</v>
          </cell>
          <cell r="AO38" t="str">
            <v>11.00R20 11R22,5</v>
          </cell>
          <cell r="AP38">
            <v>350</v>
          </cell>
          <cell r="AQ38" t="str">
            <v>шк-пет.</v>
          </cell>
          <cell r="AR38" t="str">
            <v xml:space="preserve">МКБ, МОБ, дв. КАМАЗ 740.705-300 (Е-5), ТНВД BOSCH, система нейтрализ. ОГ(AdBlue), Common Rail, КОМ с насосом, выхл.вверх, защ.кожух ТБ, ДЗК, тахограф российского стандарта с блоком СКЗИ, УВЭОС </v>
          </cell>
          <cell r="AS38">
            <v>69000</v>
          </cell>
        </row>
        <row r="39">
          <cell r="A39" t="str">
            <v>65115-3967-48(A5)</v>
          </cell>
          <cell r="B39">
            <v>3385000</v>
          </cell>
          <cell r="C39">
            <v>1.0174298375184638</v>
          </cell>
          <cell r="D39">
            <v>3444000</v>
          </cell>
          <cell r="E39">
            <v>3271000</v>
          </cell>
          <cell r="F39">
            <v>0</v>
          </cell>
          <cell r="G39">
            <v>80000</v>
          </cell>
          <cell r="L39">
            <v>7000</v>
          </cell>
          <cell r="N39">
            <v>20000</v>
          </cell>
          <cell r="O39">
            <v>4000</v>
          </cell>
          <cell r="R39">
            <v>4000</v>
          </cell>
          <cell r="S39">
            <v>22000</v>
          </cell>
          <cell r="U39">
            <v>3000</v>
          </cell>
          <cell r="V39">
            <v>15400</v>
          </cell>
          <cell r="AB39">
            <v>1000</v>
          </cell>
          <cell r="AC39">
            <v>16000</v>
          </cell>
          <cell r="AF39" t="str">
            <v>6х4</v>
          </cell>
          <cell r="AG39">
            <v>2</v>
          </cell>
          <cell r="AH39">
            <v>15.28</v>
          </cell>
          <cell r="AI39">
            <v>300</v>
          </cell>
          <cell r="AJ39">
            <v>292</v>
          </cell>
          <cell r="AK39" t="str">
            <v>ZF9</v>
          </cell>
          <cell r="AL39">
            <v>5.43</v>
          </cell>
          <cell r="AM39">
            <v>5780</v>
          </cell>
          <cell r="AN39" t="str">
            <v>─</v>
          </cell>
          <cell r="AO39" t="str">
            <v>10.00R20 11R22,5</v>
          </cell>
          <cell r="AP39">
            <v>210</v>
          </cell>
          <cell r="AQ39" t="str">
            <v>─</v>
          </cell>
          <cell r="AR39" t="str">
            <v>МКБ, МОБ, дв. Cummins ISB6.7E5 300 (Е-5), ТНВД BOSCH, система нейтрализации ОГ(AdBlue), Common Rail, аэродинам.козырек, ДЗК, КОМ ZF,  УВЭОС</v>
          </cell>
          <cell r="AS39">
            <v>59000</v>
          </cell>
        </row>
        <row r="40">
          <cell r="A40" t="str">
            <v>65115-3967-50</v>
          </cell>
          <cell r="B40">
            <v>3385000</v>
          </cell>
          <cell r="C40">
            <v>1.0174298375184638</v>
          </cell>
          <cell r="D40">
            <v>3444000</v>
          </cell>
          <cell r="E40">
            <v>3271000</v>
          </cell>
          <cell r="G40">
            <v>80000</v>
          </cell>
          <cell r="L40">
            <v>7000</v>
          </cell>
          <cell r="N40">
            <v>20000</v>
          </cell>
          <cell r="O40">
            <v>4000</v>
          </cell>
          <cell r="R40">
            <v>4000</v>
          </cell>
          <cell r="S40">
            <v>22000</v>
          </cell>
          <cell r="U40">
            <v>3000</v>
          </cell>
          <cell r="V40">
            <v>15400</v>
          </cell>
          <cell r="AB40">
            <v>1000</v>
          </cell>
          <cell r="AC40">
            <v>16000</v>
          </cell>
          <cell r="AF40" t="str">
            <v>6х4</v>
          </cell>
          <cell r="AG40">
            <v>2</v>
          </cell>
          <cell r="AH40">
            <v>14.72</v>
          </cell>
          <cell r="AI40">
            <v>300</v>
          </cell>
          <cell r="AJ40">
            <v>300</v>
          </cell>
          <cell r="AK40" t="str">
            <v>ZF9</v>
          </cell>
          <cell r="AL40">
            <v>4.9800000000000004</v>
          </cell>
          <cell r="AM40">
            <v>5755</v>
          </cell>
          <cell r="AN40" t="str">
            <v>─</v>
          </cell>
          <cell r="AO40" t="str">
            <v>10.00R20 11R22,5</v>
          </cell>
          <cell r="AP40">
            <v>210</v>
          </cell>
          <cell r="AQ40" t="str">
            <v>─</v>
          </cell>
          <cell r="AR40" t="str">
            <v>МКБ, МОБ, дв. КАМАЗ 740.705-300 (Е-5), ТНВД BOSCH, система нейтрализации ОГ(AdBlue), Common Rail, ДЗК, аэродинам.козырек, КОМ ZF, УВЭОС</v>
          </cell>
          <cell r="AS40">
            <v>59000</v>
          </cell>
        </row>
        <row r="41">
          <cell r="A41" t="str">
            <v>65115-3968-48(A5)</v>
          </cell>
          <cell r="B41">
            <v>3483000</v>
          </cell>
          <cell r="C41">
            <v>1.0169394200401953</v>
          </cell>
          <cell r="D41">
            <v>3542000</v>
          </cell>
          <cell r="E41">
            <v>3271000</v>
          </cell>
          <cell r="F41">
            <v>0</v>
          </cell>
          <cell r="G41">
            <v>80000</v>
          </cell>
          <cell r="L41">
            <v>7000</v>
          </cell>
          <cell r="N41">
            <v>20000</v>
          </cell>
          <cell r="O41">
            <v>4000</v>
          </cell>
          <cell r="R41">
            <v>4000</v>
          </cell>
          <cell r="S41">
            <v>22000</v>
          </cell>
          <cell r="U41">
            <v>3000</v>
          </cell>
          <cell r="V41">
            <v>15400</v>
          </cell>
          <cell r="AA41">
            <v>3000</v>
          </cell>
          <cell r="AB41">
            <v>1000</v>
          </cell>
          <cell r="AC41">
            <v>16000</v>
          </cell>
          <cell r="AE41">
            <v>95000</v>
          </cell>
          <cell r="AF41" t="str">
            <v>6х4</v>
          </cell>
          <cell r="AG41">
            <v>2</v>
          </cell>
          <cell r="AH41">
            <v>17.899999999999999</v>
          </cell>
          <cell r="AI41">
            <v>300</v>
          </cell>
          <cell r="AJ41">
            <v>292</v>
          </cell>
          <cell r="AK41" t="str">
            <v>ZF9</v>
          </cell>
          <cell r="AL41">
            <v>5.43</v>
          </cell>
          <cell r="AM41">
            <v>5780</v>
          </cell>
          <cell r="AN41" t="str">
            <v>─</v>
          </cell>
          <cell r="AO41" t="str">
            <v>11.00R20 11R22,5</v>
          </cell>
          <cell r="AP41">
            <v>210</v>
          </cell>
          <cell r="AQ41" t="str">
            <v>─</v>
          </cell>
          <cell r="AR41" t="str">
            <v>МКБ, МОБ, дв. Cummins ISB6.7E5 300 (Е-5), ТНВД BOSCH, система нейтрализ. ОГ(AdBlue), Common Rail, КОМ ZF, аэродинам.козырек, ДЗК,  УВЭОС</v>
          </cell>
          <cell r="AS41">
            <v>59000</v>
          </cell>
        </row>
        <row r="42">
          <cell r="A42" t="str">
            <v>65115-3968-50</v>
          </cell>
          <cell r="B42">
            <v>3483000</v>
          </cell>
          <cell r="C42">
            <v>1.0169394200401953</v>
          </cell>
          <cell r="D42">
            <v>3542000</v>
          </cell>
          <cell r="E42">
            <v>3271000</v>
          </cell>
          <cell r="G42">
            <v>80000</v>
          </cell>
          <cell r="L42">
            <v>7000</v>
          </cell>
          <cell r="N42">
            <v>20000</v>
          </cell>
          <cell r="O42">
            <v>4000</v>
          </cell>
          <cell r="R42">
            <v>4000</v>
          </cell>
          <cell r="S42">
            <v>22000</v>
          </cell>
          <cell r="U42">
            <v>3000</v>
          </cell>
          <cell r="V42">
            <v>15400</v>
          </cell>
          <cell r="AA42">
            <v>3000</v>
          </cell>
          <cell r="AB42">
            <v>1000</v>
          </cell>
          <cell r="AC42">
            <v>16000</v>
          </cell>
          <cell r="AE42">
            <v>95000</v>
          </cell>
          <cell r="AF42" t="str">
            <v>6х4</v>
          </cell>
          <cell r="AG42">
            <v>2</v>
          </cell>
          <cell r="AH42">
            <v>17.34</v>
          </cell>
          <cell r="AI42">
            <v>300</v>
          </cell>
          <cell r="AJ42">
            <v>300</v>
          </cell>
          <cell r="AK42" t="str">
            <v>ZF9</v>
          </cell>
          <cell r="AL42">
            <v>4.9800000000000004</v>
          </cell>
          <cell r="AM42">
            <v>5755</v>
          </cell>
          <cell r="AN42" t="str">
            <v>─</v>
          </cell>
          <cell r="AO42" t="str">
            <v>11.00R20 11R22,5</v>
          </cell>
          <cell r="AP42">
            <v>210</v>
          </cell>
          <cell r="AQ42" t="str">
            <v>─</v>
          </cell>
          <cell r="AR42" t="str">
            <v>МКБ, МОБ, дв. КАМАЗ 740.705-300 (Е-5), ТНВД BOSCH, система нейтрализ. ОГ(AdBlue), Common Rail, КОМ ZF, аэродинам.козырек, ДЗК,  УВЭОС</v>
          </cell>
          <cell r="AS42">
            <v>59000</v>
          </cell>
        </row>
        <row r="43">
          <cell r="A43" t="str">
            <v>65115-3971-48(A5)</v>
          </cell>
          <cell r="B43">
            <v>3564000</v>
          </cell>
          <cell r="C43">
            <v>1.0182379349046016</v>
          </cell>
          <cell r="D43">
            <v>3629000</v>
          </cell>
          <cell r="E43">
            <v>3271000</v>
          </cell>
          <cell r="F43">
            <v>0</v>
          </cell>
          <cell r="G43">
            <v>80000</v>
          </cell>
          <cell r="H43">
            <v>10000</v>
          </cell>
          <cell r="L43">
            <v>7000</v>
          </cell>
          <cell r="N43">
            <v>20000</v>
          </cell>
          <cell r="O43">
            <v>5000</v>
          </cell>
          <cell r="S43">
            <v>105000</v>
          </cell>
          <cell r="U43">
            <v>3000</v>
          </cell>
          <cell r="V43">
            <v>15400</v>
          </cell>
          <cell r="AB43">
            <v>1000</v>
          </cell>
          <cell r="AC43">
            <v>16000</v>
          </cell>
          <cell r="AE43">
            <v>95000</v>
          </cell>
          <cell r="AF43" t="str">
            <v>6х4</v>
          </cell>
          <cell r="AG43">
            <v>2</v>
          </cell>
          <cell r="AH43">
            <v>17.635000000000002</v>
          </cell>
          <cell r="AI43">
            <v>300</v>
          </cell>
          <cell r="AJ43">
            <v>292</v>
          </cell>
          <cell r="AK43" t="str">
            <v>ZF9</v>
          </cell>
          <cell r="AL43">
            <v>5.43</v>
          </cell>
          <cell r="AM43">
            <v>5780</v>
          </cell>
          <cell r="AN43" t="str">
            <v>─</v>
          </cell>
          <cell r="AO43" t="str">
            <v>11.00R20 11R22,5</v>
          </cell>
          <cell r="AP43">
            <v>350</v>
          </cell>
          <cell r="AQ43" t="str">
            <v>─</v>
          </cell>
          <cell r="AR43" t="str">
            <v>МКБ, МОБ, дв. Cummins ISB6.7E5 300 (Е-5), ТНВД BOSCH, система нейтрализ. ОГ(AdBlue), Common Rail, КОМ FH 9767, аэродинам.козырек, ДЗК, выхлоп вверх, УВЭОС</v>
          </cell>
          <cell r="AS43">
            <v>65000</v>
          </cell>
        </row>
        <row r="44">
          <cell r="A44" t="str">
            <v>65117-3010-48(A5)</v>
          </cell>
          <cell r="B44">
            <v>3636000</v>
          </cell>
          <cell r="C44">
            <v>1.0198019801980198</v>
          </cell>
          <cell r="D44">
            <v>3708000</v>
          </cell>
          <cell r="E44">
            <v>3537000</v>
          </cell>
          <cell r="F44">
            <v>0</v>
          </cell>
          <cell r="G44">
            <v>80000</v>
          </cell>
          <cell r="M44">
            <v>26700</v>
          </cell>
          <cell r="N44">
            <v>2400</v>
          </cell>
          <cell r="O44">
            <v>6000</v>
          </cell>
          <cell r="W44">
            <v>7000</v>
          </cell>
          <cell r="Y44">
            <v>20000</v>
          </cell>
          <cell r="Z44">
            <v>12000</v>
          </cell>
          <cell r="AC44">
            <v>16000</v>
          </cell>
          <cell r="AF44" t="str">
            <v>6х4</v>
          </cell>
          <cell r="AG44">
            <v>2</v>
          </cell>
          <cell r="AH44">
            <v>16</v>
          </cell>
          <cell r="AI44">
            <v>300</v>
          </cell>
          <cell r="AJ44">
            <v>292</v>
          </cell>
          <cell r="AK44" t="str">
            <v>ZF9</v>
          </cell>
          <cell r="AL44">
            <v>5.94</v>
          </cell>
          <cell r="AM44">
            <v>7560</v>
          </cell>
          <cell r="AN44">
            <v>1</v>
          </cell>
          <cell r="AO44" t="str">
            <v>11.00R20 11R22,5</v>
          </cell>
          <cell r="AP44">
            <v>500</v>
          </cell>
          <cell r="AQ44" t="str">
            <v>шк-пет.</v>
          </cell>
          <cell r="AR44" t="str">
            <v xml:space="preserve">МКБ, МОБ, дв. Cummins ISB6.7E5 300 (Е-5), ТНВД BOSCH, система нейтрализ. ОГ(AdBlue), ДЗК, аэродинам.козырек, боковая защита, тахограф российского стандарта с блоком СКЗИ, УВЭОС </v>
          </cell>
          <cell r="AS44">
            <v>72000</v>
          </cell>
        </row>
        <row r="45">
          <cell r="A45" t="str">
            <v>65117-3010-50</v>
          </cell>
          <cell r="B45">
            <v>3636000</v>
          </cell>
          <cell r="C45">
            <v>1.0198019801980198</v>
          </cell>
          <cell r="D45">
            <v>3708000</v>
          </cell>
          <cell r="E45">
            <v>3537000</v>
          </cell>
          <cell r="G45">
            <v>80000</v>
          </cell>
          <cell r="M45">
            <v>26700</v>
          </cell>
          <cell r="N45">
            <v>2400</v>
          </cell>
          <cell r="O45">
            <v>6000</v>
          </cell>
          <cell r="W45">
            <v>7000</v>
          </cell>
          <cell r="Y45">
            <v>20000</v>
          </cell>
          <cell r="Z45">
            <v>12000</v>
          </cell>
          <cell r="AC45">
            <v>16000</v>
          </cell>
          <cell r="AF45" t="str">
            <v>6х4</v>
          </cell>
          <cell r="AG45">
            <v>2</v>
          </cell>
          <cell r="AH45">
            <v>16</v>
          </cell>
          <cell r="AI45">
            <v>300</v>
          </cell>
          <cell r="AJ45">
            <v>300</v>
          </cell>
          <cell r="AK45" t="str">
            <v>ZF9</v>
          </cell>
          <cell r="AL45">
            <v>4.9800000000000004</v>
          </cell>
          <cell r="AM45">
            <v>7545</v>
          </cell>
          <cell r="AN45">
            <v>1</v>
          </cell>
          <cell r="AO45" t="str">
            <v>11.00R20 11R22,5</v>
          </cell>
          <cell r="AP45">
            <v>500</v>
          </cell>
          <cell r="AQ45" t="str">
            <v>шк-пет.</v>
          </cell>
          <cell r="AR45" t="str">
            <v xml:space="preserve">МКБ, МОБ,дв. КАМАЗ 740.705-300 (Е-5), ТНВД BOSCH, система нейтрализ. ОГ(AdBlue), ДЗК, аэродинам.козырек, боковая защита, тахограф российского стандарта с блоком СКЗИ, УВЭОС </v>
          </cell>
          <cell r="AS45">
            <v>72000</v>
          </cell>
        </row>
        <row r="46">
          <cell r="A46" t="str">
            <v>65117-3020-48(A5)</v>
          </cell>
          <cell r="B46">
            <v>3713000</v>
          </cell>
          <cell r="C46">
            <v>1.0193913277673041</v>
          </cell>
          <cell r="D46">
            <v>3785000</v>
          </cell>
          <cell r="E46">
            <v>3537000</v>
          </cell>
          <cell r="F46">
            <v>0</v>
          </cell>
          <cell r="G46">
            <v>80000</v>
          </cell>
          <cell r="J46">
            <v>15000</v>
          </cell>
          <cell r="M46">
            <v>26700</v>
          </cell>
          <cell r="O46">
            <v>6000</v>
          </cell>
          <cell r="Q46">
            <v>65000</v>
          </cell>
          <cell r="W46">
            <v>7000</v>
          </cell>
          <cell r="Y46">
            <v>20000</v>
          </cell>
          <cell r="Z46">
            <v>12000</v>
          </cell>
          <cell r="AC46">
            <v>16000</v>
          </cell>
          <cell r="AF46" t="str">
            <v>6х4</v>
          </cell>
          <cell r="AG46">
            <v>2</v>
          </cell>
          <cell r="AH46">
            <v>16</v>
          </cell>
          <cell r="AI46">
            <v>300</v>
          </cell>
          <cell r="AJ46">
            <v>292</v>
          </cell>
          <cell r="AK46" t="str">
            <v>ZF9</v>
          </cell>
          <cell r="AL46">
            <v>5.94</v>
          </cell>
          <cell r="AM46">
            <v>7560</v>
          </cell>
          <cell r="AN46">
            <v>1</v>
          </cell>
          <cell r="AO46" t="str">
            <v>11.00R20 11R22,5</v>
          </cell>
          <cell r="AP46">
            <v>500</v>
          </cell>
          <cell r="AQ46" t="str">
            <v>шк-пет.</v>
          </cell>
          <cell r="AR46" t="str">
            <v>МКБ, МОБ, дв. Cummins ISB6.7E5 300 (Е-5), ТНВД BOSCH, система нейтрализ. ОГ(AdBlue), ДЗК, аэродинам.козырек, боковая защита, пер. и зад. подвески пневмат-ие, отопитель каб. Планар 4Д, тахограф российского стандарта с блоком СКЗИ, УВЭОС</v>
          </cell>
          <cell r="AS46">
            <v>72000</v>
          </cell>
        </row>
        <row r="47">
          <cell r="A47" t="str">
            <v>6540-3028-48(A5)</v>
          </cell>
          <cell r="B47">
            <v>3929000</v>
          </cell>
          <cell r="C47">
            <v>1.0226520743191652</v>
          </cell>
          <cell r="D47">
            <v>4018000</v>
          </cell>
          <cell r="E47">
            <v>3828000</v>
          </cell>
          <cell r="G47">
            <v>80000</v>
          </cell>
          <cell r="J47">
            <v>15000</v>
          </cell>
          <cell r="L47">
            <v>7000</v>
          </cell>
          <cell r="O47">
            <v>4000</v>
          </cell>
          <cell r="S47">
            <v>22000</v>
          </cell>
          <cell r="T47">
            <v>27000</v>
          </cell>
          <cell r="W47">
            <v>14000</v>
          </cell>
          <cell r="X47">
            <v>5000</v>
          </cell>
          <cell r="AC47">
            <v>16000</v>
          </cell>
          <cell r="AF47" t="str">
            <v>8х4</v>
          </cell>
          <cell r="AG47">
            <v>2</v>
          </cell>
          <cell r="AH47">
            <v>22</v>
          </cell>
          <cell r="AI47">
            <v>300</v>
          </cell>
          <cell r="AJ47">
            <v>292</v>
          </cell>
          <cell r="AK47" t="str">
            <v>ZF9</v>
          </cell>
          <cell r="AL47">
            <v>5.94</v>
          </cell>
          <cell r="AM47">
            <v>4925</v>
          </cell>
          <cell r="AN47" t="str">
            <v>─</v>
          </cell>
          <cell r="AO47" t="str">
            <v>11.00R20 11R22,5</v>
          </cell>
          <cell r="AP47">
            <v>210</v>
          </cell>
          <cell r="AQ47" t="str">
            <v>─</v>
          </cell>
          <cell r="AR47" t="str">
            <v>МКБ, МОБ, дв. Cummins ISB6.7E5 300 (Е-5), ТНВД BOSCH, система нейтрализ. ОГ(AdBlue), КОМ ZF с насосом, аэродинам.козырек, отопитель каб. Планар 4Д, бок. защита, УВЭОС</v>
          </cell>
          <cell r="AS47">
            <v>89000</v>
          </cell>
        </row>
        <row r="48">
          <cell r="A48" t="str">
            <v>6540-3911-48(A5)</v>
          </cell>
          <cell r="B48">
            <v>3915000</v>
          </cell>
          <cell r="C48">
            <v>1.0186462324393359</v>
          </cell>
          <cell r="D48">
            <v>3988000</v>
          </cell>
          <cell r="E48">
            <v>3828000</v>
          </cell>
          <cell r="G48">
            <v>80000</v>
          </cell>
          <cell r="N48">
            <v>30400</v>
          </cell>
          <cell r="O48">
            <v>4000</v>
          </cell>
          <cell r="R48">
            <v>4000</v>
          </cell>
          <cell r="S48">
            <v>22000</v>
          </cell>
          <cell r="U48">
            <v>3000</v>
          </cell>
          <cell r="AC48">
            <v>16000</v>
          </cell>
          <cell r="AF48" t="str">
            <v>8х4</v>
          </cell>
          <cell r="AG48">
            <v>2</v>
          </cell>
          <cell r="AH48">
            <v>22</v>
          </cell>
          <cell r="AI48">
            <v>300</v>
          </cell>
          <cell r="AJ48">
            <v>292</v>
          </cell>
          <cell r="AK48" t="str">
            <v>ZF9</v>
          </cell>
          <cell r="AL48">
            <v>7.22</v>
          </cell>
          <cell r="AM48">
            <v>5685</v>
          </cell>
          <cell r="AN48" t="str">
            <v>─</v>
          </cell>
          <cell r="AO48" t="str">
            <v>11.00R20 11R22,5</v>
          </cell>
          <cell r="AP48">
            <v>210</v>
          </cell>
          <cell r="AQ48" t="str">
            <v>─</v>
          </cell>
          <cell r="AR48" t="str">
            <v>МКБ, МОБ, дв. Cummins ISB6.7E5 300 (Е-5), ТНВД BOSCH, система нейтрализ. ОГ(AdBlue), Common Rail, КОМ ZF (OMFB), УВЭОС, ДЗК</v>
          </cell>
          <cell r="AS48">
            <v>73000</v>
          </cell>
        </row>
        <row r="49">
          <cell r="A49" t="str">
            <v>6540-3928-48(A5)</v>
          </cell>
          <cell r="B49">
            <v>3996000</v>
          </cell>
          <cell r="C49">
            <v>1.0197697697697699</v>
          </cell>
          <cell r="D49">
            <v>4075000</v>
          </cell>
          <cell r="E49">
            <v>3828000</v>
          </cell>
          <cell r="G49">
            <v>80000</v>
          </cell>
          <cell r="H49">
            <v>10000</v>
          </cell>
          <cell r="N49">
            <v>20000</v>
          </cell>
          <cell r="O49">
            <v>4000</v>
          </cell>
          <cell r="S49">
            <v>105000</v>
          </cell>
          <cell r="W49">
            <v>7000</v>
          </cell>
          <cell r="X49">
            <v>5000</v>
          </cell>
          <cell r="AC49">
            <v>16000</v>
          </cell>
          <cell r="AF49" t="str">
            <v>8х4</v>
          </cell>
          <cell r="AG49">
            <v>2</v>
          </cell>
          <cell r="AH49">
            <v>22.475000000000001</v>
          </cell>
          <cell r="AI49">
            <v>300</v>
          </cell>
          <cell r="AJ49">
            <v>292</v>
          </cell>
          <cell r="AK49" t="str">
            <v>ZF9</v>
          </cell>
          <cell r="AL49">
            <v>7.22</v>
          </cell>
          <cell r="AM49">
            <v>5360</v>
          </cell>
          <cell r="AN49" t="str">
            <v>─</v>
          </cell>
          <cell r="AO49" t="str">
            <v>11.00R20 11R22,5</v>
          </cell>
          <cell r="AP49">
            <v>210</v>
          </cell>
          <cell r="AQ49" t="str">
            <v>─</v>
          </cell>
          <cell r="AR49" t="str">
            <v>МКБ, МОБ, дв. Cummins ISB6.7E5 300 (Е-5), ТНВД BOSCH, система нейтрализ. ОГ(AdBlue), Common Rail, КОМ FH 9767, бок. защита, выхлоп вверх, УВЭОС</v>
          </cell>
          <cell r="AS49">
            <v>79000</v>
          </cell>
        </row>
        <row r="50">
          <cell r="A50" t="str">
            <v>6540-3938-48(A5)</v>
          </cell>
          <cell r="B50">
            <v>4039000</v>
          </cell>
          <cell r="C50">
            <v>1.019806882891805</v>
          </cell>
          <cell r="D50">
            <v>4119000</v>
          </cell>
          <cell r="E50">
            <v>3828000</v>
          </cell>
          <cell r="G50">
            <v>80000</v>
          </cell>
          <cell r="H50">
            <v>10000</v>
          </cell>
          <cell r="L50">
            <v>7000</v>
          </cell>
          <cell r="N50">
            <v>20000</v>
          </cell>
          <cell r="O50">
            <v>5000</v>
          </cell>
          <cell r="S50">
            <v>105000</v>
          </cell>
          <cell r="V50">
            <v>36000</v>
          </cell>
          <cell r="W50">
            <v>7000</v>
          </cell>
          <cell r="X50">
            <v>5000</v>
          </cell>
          <cell r="AC50">
            <v>16000</v>
          </cell>
          <cell r="AF50" t="str">
            <v>8х4</v>
          </cell>
          <cell r="AG50">
            <v>2</v>
          </cell>
          <cell r="AH50">
            <v>21</v>
          </cell>
          <cell r="AI50">
            <v>300</v>
          </cell>
          <cell r="AJ50">
            <v>292</v>
          </cell>
          <cell r="AK50" t="str">
            <v>ZF9</v>
          </cell>
          <cell r="AL50">
            <v>7.22</v>
          </cell>
          <cell r="AM50">
            <v>5360</v>
          </cell>
          <cell r="AN50" t="str">
            <v>─</v>
          </cell>
          <cell r="AO50" t="str">
            <v xml:space="preserve">295/80R22,5 </v>
          </cell>
          <cell r="AP50">
            <v>350</v>
          </cell>
          <cell r="AQ50" t="str">
            <v>─</v>
          </cell>
          <cell r="AR50" t="str">
            <v>МКБ, МОБ, дв. Cummins ISB6.7E5 300 (Е-5), ТНВД BOSCH, система нейтрализ. ОГ(AdBlue), Common Rail, КОМ FH 9767, бок. защита, аэродинамич.козырек, выхлоп вверх, УВЭОС</v>
          </cell>
          <cell r="AS50">
            <v>80000</v>
          </cell>
        </row>
      </sheetData>
      <sheetData sheetId="11" refreshError="1">
        <row r="6">
          <cell r="A6" t="str">
            <v>АВТОМОБИЛИ-ШАССИ</v>
          </cell>
        </row>
        <row r="7">
          <cell r="A7" t="str">
            <v>65111-3020-48(A5)</v>
          </cell>
          <cell r="B7">
            <v>3777000</v>
          </cell>
          <cell r="C7">
            <v>1.020916070955785</v>
          </cell>
          <cell r="D7">
            <v>3856000</v>
          </cell>
          <cell r="E7">
            <v>3583000</v>
          </cell>
          <cell r="F7">
            <v>20000</v>
          </cell>
          <cell r="G7">
            <v>0</v>
          </cell>
          <cell r="H7">
            <v>22000</v>
          </cell>
          <cell r="I7">
            <v>27000</v>
          </cell>
          <cell r="J7">
            <v>3000</v>
          </cell>
          <cell r="K7">
            <v>7000</v>
          </cell>
          <cell r="L7">
            <v>80000</v>
          </cell>
          <cell r="M7">
            <v>26700</v>
          </cell>
          <cell r="N7">
            <v>14000</v>
          </cell>
          <cell r="O7">
            <v>8000</v>
          </cell>
          <cell r="P7">
            <v>12000</v>
          </cell>
          <cell r="Q7">
            <v>20000</v>
          </cell>
          <cell r="R7">
            <v>12000</v>
          </cell>
          <cell r="S7">
            <v>5000</v>
          </cell>
          <cell r="T7">
            <v>16000</v>
          </cell>
          <cell r="U7" t="str">
            <v>6х6</v>
          </cell>
          <cell r="V7">
            <v>2</v>
          </cell>
          <cell r="W7">
            <v>16.46</v>
          </cell>
          <cell r="X7">
            <v>300</v>
          </cell>
          <cell r="Y7">
            <v>292</v>
          </cell>
          <cell r="Z7" t="str">
            <v>ZF9</v>
          </cell>
          <cell r="AA7">
            <v>6.53</v>
          </cell>
          <cell r="AB7">
            <v>4925</v>
          </cell>
          <cell r="AC7" t="str">
            <v>─</v>
          </cell>
          <cell r="AD7" t="str">
            <v>11.00R20 11R22,5</v>
          </cell>
          <cell r="AE7" t="str">
            <v>2х210</v>
          </cell>
          <cell r="AF7" t="str">
            <v>шк-пет.</v>
          </cell>
          <cell r="AG7" t="str">
            <v>МКБ, дв. Cummins ISB6.7E5 300 (Е-5), ТНВД BOSCH, система нейтрализ. ОГ(AdBlue), аэродинамич.козырек, боковая защита, Common Rail, КОМ ZF с насосом, тахограф российского стандарта с блоком СКЗИ, УВЭОС</v>
          </cell>
          <cell r="AH7">
            <v>79000</v>
          </cell>
        </row>
        <row r="8">
          <cell r="A8" t="str">
            <v>65111-3960-50</v>
          </cell>
          <cell r="B8">
            <v>3696000</v>
          </cell>
          <cell r="C8">
            <v>1.01758658008658</v>
          </cell>
          <cell r="D8">
            <v>3761000</v>
          </cell>
          <cell r="E8">
            <v>3583000</v>
          </cell>
          <cell r="F8">
            <v>20000</v>
          </cell>
          <cell r="L8">
            <v>80000</v>
          </cell>
          <cell r="N8">
            <v>14000</v>
          </cell>
          <cell r="O8">
            <v>4000</v>
          </cell>
          <cell r="P8">
            <v>12000</v>
          </cell>
          <cell r="Q8">
            <v>20000</v>
          </cell>
          <cell r="R8">
            <v>12000</v>
          </cell>
          <cell r="T8">
            <v>16000</v>
          </cell>
          <cell r="U8" t="str">
            <v>6х6</v>
          </cell>
          <cell r="V8">
            <v>2</v>
          </cell>
          <cell r="W8">
            <v>16.704999999999998</v>
          </cell>
          <cell r="X8">
            <v>300</v>
          </cell>
          <cell r="Y8">
            <v>300</v>
          </cell>
          <cell r="Z8" t="str">
            <v>ZF9</v>
          </cell>
          <cell r="AA8">
            <v>4.9800000000000004</v>
          </cell>
          <cell r="AB8">
            <v>6070</v>
          </cell>
          <cell r="AC8" t="str">
            <v>─</v>
          </cell>
          <cell r="AD8" t="str">
            <v>11.00R20 11R22,5</v>
          </cell>
          <cell r="AE8">
            <v>210</v>
          </cell>
          <cell r="AF8" t="str">
            <v>шк-пет.</v>
          </cell>
          <cell r="AG8" t="str">
            <v>МКБ, дв. КАМАЗ 740.705-300 (Е-5), ТНВД BOSCH, система нейтрализ. ОГ(AdBlue), Common Rail, МОБ, аэродинамич.козырек, УВЭОС</v>
          </cell>
          <cell r="AH8">
            <v>65000</v>
          </cell>
        </row>
        <row r="9">
          <cell r="A9" t="str">
            <v>65111-3090-50</v>
          </cell>
          <cell r="B9">
            <v>3723000</v>
          </cell>
          <cell r="C9">
            <v>1.0174590384098845</v>
          </cell>
          <cell r="D9">
            <v>3788000</v>
          </cell>
          <cell r="E9">
            <v>3583000</v>
          </cell>
          <cell r="F9">
            <v>20000</v>
          </cell>
          <cell r="L9">
            <v>80000</v>
          </cell>
          <cell r="N9">
            <v>30400</v>
          </cell>
          <cell r="O9">
            <v>9000</v>
          </cell>
          <cell r="P9">
            <v>12000</v>
          </cell>
          <cell r="Q9">
            <v>20000</v>
          </cell>
          <cell r="R9">
            <v>12000</v>
          </cell>
          <cell r="S9">
            <v>5000</v>
          </cell>
          <cell r="T9">
            <v>16000</v>
          </cell>
          <cell r="U9" t="str">
            <v>6х6</v>
          </cell>
          <cell r="V9">
            <v>2</v>
          </cell>
          <cell r="W9">
            <v>16.46</v>
          </cell>
          <cell r="X9">
            <v>300</v>
          </cell>
          <cell r="Y9">
            <v>300</v>
          </cell>
          <cell r="Z9" t="str">
            <v>ZF9</v>
          </cell>
          <cell r="AA9">
            <v>4.9800000000000004</v>
          </cell>
          <cell r="AB9">
            <v>6665</v>
          </cell>
          <cell r="AC9" t="str">
            <v>─</v>
          </cell>
          <cell r="AD9" t="str">
            <v>11.00R20 11R22,5</v>
          </cell>
          <cell r="AE9" t="str">
            <v>210+350</v>
          </cell>
          <cell r="AF9" t="str">
            <v>шк-пет.</v>
          </cell>
          <cell r="AG9" t="str">
            <v>МКБ, дв. КАМАЗ 740.705-300 (Е-5), ТНВД BOSCH, система нейтрализ. ОГ(AdBlue), Common Rail, МОБ, аэродинамич.козырек,  УВЭОС</v>
          </cell>
          <cell r="AH9">
            <v>65000</v>
          </cell>
        </row>
      </sheetData>
      <sheetData sheetId="12" refreshError="1">
        <row r="6">
          <cell r="A6" t="str">
            <v>БОРТОВЫЕ АВТОМОБИЛИ</v>
          </cell>
          <cell r="B6" t="str">
            <v xml:space="preserve">  </v>
          </cell>
          <cell r="D6" t="str">
            <v xml:space="preserve">  </v>
          </cell>
        </row>
        <row r="7">
          <cell r="A7" t="str">
            <v>43253-6010-69(G5)</v>
          </cell>
          <cell r="B7">
            <v>2593000</v>
          </cell>
          <cell r="C7">
            <v>1.020053991515619</v>
          </cell>
          <cell r="D7">
            <v>2645000</v>
          </cell>
          <cell r="E7">
            <v>2530000</v>
          </cell>
          <cell r="G7">
            <v>60000</v>
          </cell>
          <cell r="H7">
            <v>7000</v>
          </cell>
          <cell r="K7">
            <v>26700</v>
          </cell>
          <cell r="P7">
            <v>5000</v>
          </cell>
          <cell r="R7">
            <v>16000</v>
          </cell>
          <cell r="T7" t="str">
            <v>4х2</v>
          </cell>
          <cell r="U7">
            <v>2</v>
          </cell>
          <cell r="V7">
            <v>8.4600000000000009</v>
          </cell>
          <cell r="W7">
            <v>250</v>
          </cell>
          <cell r="X7">
            <v>242</v>
          </cell>
          <cell r="Y7" t="str">
            <v>ZF6</v>
          </cell>
          <cell r="Z7">
            <v>6.53</v>
          </cell>
          <cell r="AA7">
            <v>9.3000000000000007</v>
          </cell>
          <cell r="AB7" t="str">
            <v>─</v>
          </cell>
          <cell r="AC7" t="str">
            <v>10.00R20 11.00R20 11R22,5</v>
          </cell>
          <cell r="AD7">
            <v>350</v>
          </cell>
          <cell r="AE7" t="str">
            <v>─</v>
          </cell>
          <cell r="AF7" t="str">
            <v xml:space="preserve">МКБ, дв. Сummins  ISB6.7E5 250 (Е-5), система нейтрализ. ОГ(AdBlue), ТНВД BOSCH, КПП ZF6S1000, внутр. размеры платформы 5162х2470х730 мм, аэродинамич.козырек, ДЗК, боковая защита, тахограф российского стандарта с блоком СКЗИ, УВЭОС </v>
          </cell>
          <cell r="AG7">
            <v>52000</v>
          </cell>
        </row>
        <row r="8">
          <cell r="A8" t="str">
            <v>65117-6010-48(A5)</v>
          </cell>
          <cell r="B8">
            <v>3880000</v>
          </cell>
          <cell r="C8">
            <v>1.0195876288659793</v>
          </cell>
          <cell r="D8">
            <v>3956000</v>
          </cell>
          <cell r="E8">
            <v>3540000</v>
          </cell>
          <cell r="F8">
            <v>0</v>
          </cell>
          <cell r="H8">
            <v>7000</v>
          </cell>
          <cell r="K8">
            <v>26700</v>
          </cell>
          <cell r="M8">
            <v>70000</v>
          </cell>
          <cell r="O8">
            <v>51200</v>
          </cell>
          <cell r="Q8">
            <v>150000</v>
          </cell>
          <cell r="R8">
            <v>16000</v>
          </cell>
          <cell r="S8">
            <v>95000</v>
          </cell>
          <cell r="T8" t="str">
            <v>6х4</v>
          </cell>
          <cell r="U8">
            <v>2</v>
          </cell>
          <cell r="V8">
            <v>14.5</v>
          </cell>
          <cell r="W8">
            <v>300</v>
          </cell>
          <cell r="X8">
            <v>292</v>
          </cell>
          <cell r="Y8" t="str">
            <v>ZF9</v>
          </cell>
          <cell r="Z8">
            <v>5.94</v>
          </cell>
          <cell r="AA8">
            <v>46.8</v>
          </cell>
          <cell r="AB8">
            <v>1</v>
          </cell>
          <cell r="AC8" t="str">
            <v>11.00R20 11R22,5</v>
          </cell>
          <cell r="AD8">
            <v>500</v>
          </cell>
          <cell r="AE8" t="str">
            <v>шк-пет.</v>
          </cell>
          <cell r="AF8" t="str">
            <v>МКБ, МОБ, дв. Cummins ISB6.7E5 300 (Е-5), ТНВД BOSCH, система нейтрализ. ОГ(AdBlue), тент, каркас, аэродинам.козырек, внутр. размеры платформы 7800х2470х730 мм, ДЗК, боковая защита, тахограф российского стандарта с блоком СКЗИ, УВЭОС</v>
          </cell>
          <cell r="AG8">
            <v>76000</v>
          </cell>
        </row>
        <row r="9">
          <cell r="A9" t="str">
            <v>65117-6010-50</v>
          </cell>
          <cell r="B9">
            <v>3880000</v>
          </cell>
          <cell r="C9">
            <v>1.0195876288659793</v>
          </cell>
          <cell r="D9">
            <v>3956000</v>
          </cell>
          <cell r="E9">
            <v>3540000</v>
          </cell>
          <cell r="H9">
            <v>7000</v>
          </cell>
          <cell r="K9">
            <v>26700</v>
          </cell>
          <cell r="M9">
            <v>70000</v>
          </cell>
          <cell r="O9">
            <v>51200</v>
          </cell>
          <cell r="Q9">
            <v>150000</v>
          </cell>
          <cell r="R9">
            <v>16000</v>
          </cell>
          <cell r="S9">
            <v>95000</v>
          </cell>
          <cell r="T9" t="str">
            <v>6х4</v>
          </cell>
          <cell r="U9">
            <v>2</v>
          </cell>
          <cell r="V9">
            <v>14</v>
          </cell>
          <cell r="W9">
            <v>300</v>
          </cell>
          <cell r="X9">
            <v>300</v>
          </cell>
          <cell r="Y9" t="str">
            <v>ZF9</v>
          </cell>
          <cell r="Z9">
            <v>4.9800000000000004</v>
          </cell>
          <cell r="AA9">
            <v>46.8</v>
          </cell>
          <cell r="AB9">
            <v>1</v>
          </cell>
          <cell r="AC9" t="str">
            <v>11.00R20 11R22,5</v>
          </cell>
          <cell r="AD9">
            <v>500</v>
          </cell>
          <cell r="AE9" t="str">
            <v>шк-пет.</v>
          </cell>
          <cell r="AF9" t="str">
            <v xml:space="preserve">МКБ, МОБ, дв. КАМАЗ 740.705-300 (Е-5), ТНВД BOSCH, система нейтрализ. ОГ(AdBlue), тент, каркас, аэродинам.козырек, внутр. размеры платформы 7800х2470х730 мм, ДЗК, боковая защита, тахограф российского стандарта с блоком СКЗИ, УВЭОС </v>
          </cell>
          <cell r="AG9">
            <v>76000</v>
          </cell>
        </row>
        <row r="10">
          <cell r="A10" t="str">
            <v>65117-6020-48(A5)</v>
          </cell>
          <cell r="B10">
            <v>3958000</v>
          </cell>
          <cell r="C10">
            <v>1.0192016169782718</v>
          </cell>
          <cell r="D10">
            <v>4034000</v>
          </cell>
          <cell r="E10">
            <v>3540000</v>
          </cell>
          <cell r="F10">
            <v>0</v>
          </cell>
          <cell r="H10">
            <v>7000</v>
          </cell>
          <cell r="I10">
            <v>15000</v>
          </cell>
          <cell r="K10">
            <v>26700</v>
          </cell>
          <cell r="M10">
            <v>70000</v>
          </cell>
          <cell r="N10">
            <v>65000</v>
          </cell>
          <cell r="O10">
            <v>48800</v>
          </cell>
          <cell r="Q10">
            <v>150000</v>
          </cell>
          <cell r="R10">
            <v>16000</v>
          </cell>
          <cell r="S10">
            <v>95000</v>
          </cell>
          <cell r="T10" t="str">
            <v>6х4</v>
          </cell>
          <cell r="U10">
            <v>2</v>
          </cell>
          <cell r="V10">
            <v>14.5</v>
          </cell>
          <cell r="W10">
            <v>300</v>
          </cell>
          <cell r="X10">
            <v>292</v>
          </cell>
          <cell r="Y10" t="str">
            <v>ZF9</v>
          </cell>
          <cell r="Z10">
            <v>5.94</v>
          </cell>
          <cell r="AA10">
            <v>46.8</v>
          </cell>
          <cell r="AB10">
            <v>1</v>
          </cell>
          <cell r="AC10" t="str">
            <v>11.00R20 11R22,5</v>
          </cell>
          <cell r="AD10">
            <v>500</v>
          </cell>
          <cell r="AE10" t="str">
            <v>шк-пет.</v>
          </cell>
          <cell r="AF10" t="str">
            <v xml:space="preserve">МКБ, МОБ, дв. Cummins ISB6.7E5 300 (Е-5), ТНВД BOSCH, Common Rail, тент, каркас, аэродинам.козырек, боковая защита, внутр. размеры платформы 7800х2470х730 мм, пер. и зад. подвески пневмат-ие, ДЗК, отопитель каб., тахограф российского стандарта с блоком СКЗИ, УВЭОС </v>
          </cell>
          <cell r="AG10">
            <v>76000</v>
          </cell>
        </row>
        <row r="11">
          <cell r="A11" t="str">
            <v>65117-6052-48(A5)</v>
          </cell>
          <cell r="B11">
            <v>3703000</v>
          </cell>
          <cell r="C11">
            <v>1.0221442073994058</v>
          </cell>
          <cell r="D11">
            <v>3785000</v>
          </cell>
          <cell r="E11">
            <v>3540000</v>
          </cell>
          <cell r="F11">
            <v>0</v>
          </cell>
          <cell r="H11">
            <v>7000</v>
          </cell>
          <cell r="K11">
            <v>26700</v>
          </cell>
          <cell r="M11">
            <v>45000</v>
          </cell>
          <cell r="Q11">
            <v>150000</v>
          </cell>
          <cell r="R11">
            <v>16000</v>
          </cell>
          <cell r="T11" t="str">
            <v>6х4</v>
          </cell>
          <cell r="U11">
            <v>2</v>
          </cell>
          <cell r="V11">
            <v>11.574999999999999</v>
          </cell>
          <cell r="W11">
            <v>300</v>
          </cell>
          <cell r="X11">
            <v>292</v>
          </cell>
          <cell r="Y11" t="str">
            <v>ZF9</v>
          </cell>
          <cell r="Z11">
            <v>5.43</v>
          </cell>
          <cell r="AA11">
            <v>36.700000000000003</v>
          </cell>
          <cell r="AB11">
            <v>1</v>
          </cell>
          <cell r="AC11" t="str">
            <v>10.00R20 11R22,5</v>
          </cell>
          <cell r="AD11">
            <v>500</v>
          </cell>
          <cell r="AE11" t="str">
            <v>шк-пет.</v>
          </cell>
          <cell r="AF11" t="str">
            <v xml:space="preserve">МКБ, МОБ, дв. Cummins ISB6.7E5 300 (Е-5), ТНВД BOSCH, система нейтрализ. ОГ(AdBlue), тент, каркас, внутр. размеры платформы 6112х2470х730 мм, аэродинамич.козырек, ДЗК, боковая защита,  тахограф российского стандарта с блоком СКЗИ, УВЭОС </v>
          </cell>
          <cell r="AG11">
            <v>82000</v>
          </cell>
        </row>
        <row r="12">
          <cell r="A12" t="str">
            <v>65207-002-87(S5)</v>
          </cell>
          <cell r="B12">
            <v>6105000</v>
          </cell>
          <cell r="C12">
            <v>1.0196560196560196</v>
          </cell>
          <cell r="D12">
            <v>6225000</v>
          </cell>
          <cell r="E12">
            <v>5239000</v>
          </cell>
          <cell r="L12">
            <v>970000</v>
          </cell>
          <cell r="R12">
            <v>16000</v>
          </cell>
          <cell r="T12" t="str">
            <v>6х4</v>
          </cell>
          <cell r="U12">
            <v>2</v>
          </cell>
          <cell r="V12">
            <v>14.5</v>
          </cell>
          <cell r="W12">
            <v>401</v>
          </cell>
          <cell r="X12">
            <v>401</v>
          </cell>
          <cell r="Y12" t="str">
            <v>ZF16</v>
          </cell>
          <cell r="Z12">
            <v>3.7</v>
          </cell>
          <cell r="AA12">
            <v>48.36</v>
          </cell>
          <cell r="AB12">
            <v>1</v>
          </cell>
          <cell r="AC12" t="str">
            <v>315/80R22,5</v>
          </cell>
          <cell r="AD12">
            <v>450</v>
          </cell>
          <cell r="AE12" t="str">
            <v>шк-пет.</v>
          </cell>
          <cell r="AF12" t="str">
            <v>дв. Mercedes-Benz OM457LA (Евро-5), система нейтрализ. ОГ(AdBlue), КПП ZF 16S2220, вед. мосты Dana на пн.подвеске, МКБ, МОБ, ECAS, EBS, ESP, ASR, кабина Daimler (низкая), кондиционер, отопитель каб. Webasto AT 2000 STC, тахограф российского стандарта с блоком СКЗИ, ДЗК, боковая защита, борт. платф., тент, каркас, сдвижная крыша и боковины, распаш. ворота, УВЭОС</v>
          </cell>
          <cell r="AG12">
            <v>120000</v>
          </cell>
        </row>
        <row r="13">
          <cell r="A13" t="str">
            <v>65207-85002-87(S5)</v>
          </cell>
          <cell r="B13">
            <v>5822000</v>
          </cell>
          <cell r="C13">
            <v>1.0206114737203711</v>
          </cell>
          <cell r="D13">
            <v>5942000</v>
          </cell>
          <cell r="E13">
            <v>5239000</v>
          </cell>
          <cell r="L13">
            <v>687000</v>
          </cell>
          <cell r="R13">
            <v>16000</v>
          </cell>
          <cell r="T13" t="str">
            <v>6х4</v>
          </cell>
          <cell r="U13">
            <v>2</v>
          </cell>
          <cell r="V13">
            <v>14.5</v>
          </cell>
          <cell r="W13">
            <v>401</v>
          </cell>
          <cell r="X13">
            <v>401</v>
          </cell>
          <cell r="Y13" t="str">
            <v>ZF16</v>
          </cell>
          <cell r="Z13">
            <v>3.7</v>
          </cell>
          <cell r="AA13">
            <v>33</v>
          </cell>
          <cell r="AB13">
            <v>1</v>
          </cell>
          <cell r="AC13" t="str">
            <v>315/80R22,5</v>
          </cell>
          <cell r="AD13">
            <v>450</v>
          </cell>
          <cell r="AE13" t="str">
            <v>шк-пет.</v>
          </cell>
          <cell r="AF13" t="str">
            <v>дв. Mercedes-Benz OM457LA (Евро-5), система нейтрализ. ОГ(AdBlue), КПП ZF 16S2220, вед. мосты Dana на пн.подвеске, МКБ, МОБ, ECAS, EBS, ESP, ASR, кабина Daimler (низкая), кондиционер, отопитель каб. Webasto AT 2000 STC, тахограф российского стандарта с блоком СКЗИ, ДЗК, боковая защита, автопокрывало, скручиваемое на левую сторону, левая/правая сторона - три верхних глухих борта и три нижних, открывающихся снизу вверх, задний модуль - из трех бортов со стационарной площадкой обслуживания; лестница внутри кузова, УВЭОС</v>
          </cell>
          <cell r="AG13">
            <v>120000</v>
          </cell>
        </row>
      </sheetData>
      <sheetData sheetId="13" refreshError="1">
        <row r="6">
          <cell r="A6" t="str">
            <v>САМОСВАЛЫ</v>
          </cell>
        </row>
        <row r="7">
          <cell r="A7" t="str">
            <v>45141-011-50</v>
          </cell>
          <cell r="B7">
            <v>3600000</v>
          </cell>
          <cell r="C7">
            <v>1.0205555555555557</v>
          </cell>
          <cell r="D7">
            <v>3674000</v>
          </cell>
          <cell r="E7">
            <v>3485000</v>
          </cell>
          <cell r="I7">
            <v>80000</v>
          </cell>
          <cell r="K7">
            <v>49000</v>
          </cell>
          <cell r="T7">
            <v>32000</v>
          </cell>
          <cell r="V7">
            <v>12000</v>
          </cell>
          <cell r="Z7">
            <v>16000</v>
          </cell>
          <cell r="AA7" t="str">
            <v>6х6</v>
          </cell>
          <cell r="AB7">
            <v>1</v>
          </cell>
          <cell r="AC7">
            <v>9.5</v>
          </cell>
          <cell r="AD7">
            <v>300</v>
          </cell>
          <cell r="AE7">
            <v>300</v>
          </cell>
          <cell r="AF7" t="str">
            <v>ZF9</v>
          </cell>
          <cell r="AG7">
            <v>5.94</v>
          </cell>
          <cell r="AH7">
            <v>6.6</v>
          </cell>
          <cell r="AI7" t="str">
            <v>─</v>
          </cell>
          <cell r="AJ7" t="str">
            <v>425/85R21 390/95R20</v>
          </cell>
          <cell r="AK7">
            <v>350</v>
          </cell>
          <cell r="AL7" t="str">
            <v>кр-пет.</v>
          </cell>
          <cell r="AM7" t="str">
            <v xml:space="preserve">зад.разгрузка, обогрев платф., МКБ, МОБ, дв. КАМАЗ 740.705-300 (Е-5), ТНВД BOSCH, система нейтрализ. ОГ(AdBlue), Common Rail, ДЗК, на ш.43118-3019-50, аэродинамич.козырек, УВЭОС </v>
          </cell>
          <cell r="AO7">
            <v>74000</v>
          </cell>
        </row>
        <row r="8">
          <cell r="A8" t="str">
            <v>43255-6010-69(G5)</v>
          </cell>
          <cell r="B8">
            <v>2717000</v>
          </cell>
          <cell r="C8">
            <v>1.0217151269782849</v>
          </cell>
          <cell r="D8">
            <v>2776000</v>
          </cell>
          <cell r="E8">
            <v>2572000</v>
          </cell>
          <cell r="H8">
            <v>60000</v>
          </cell>
          <cell r="I8">
            <v>76000</v>
          </cell>
          <cell r="K8">
            <v>49000</v>
          </cell>
          <cell r="L8">
            <v>3000</v>
          </cell>
          <cell r="Q8">
            <v>0</v>
          </cell>
          <cell r="R8" t="str">
            <v>+</v>
          </cell>
          <cell r="Z8">
            <v>16000</v>
          </cell>
          <cell r="AA8" t="str">
            <v>4х2</v>
          </cell>
          <cell r="AB8">
            <v>2</v>
          </cell>
          <cell r="AC8">
            <v>7.5750000000000002</v>
          </cell>
          <cell r="AD8">
            <v>250</v>
          </cell>
          <cell r="AE8">
            <v>242</v>
          </cell>
          <cell r="AF8" t="str">
            <v>ZF6</v>
          </cell>
          <cell r="AG8">
            <v>6.53</v>
          </cell>
          <cell r="AH8">
            <v>6</v>
          </cell>
          <cell r="AI8" t="str">
            <v>–</v>
          </cell>
          <cell r="AJ8" t="str">
            <v>10.00R20 11R22,5</v>
          </cell>
          <cell r="AK8">
            <v>210</v>
          </cell>
          <cell r="AL8" t="str">
            <v>─</v>
          </cell>
          <cell r="AM8" t="str">
            <v xml:space="preserve">зад.разгрузка, овал.сеч., МКБ, дв. Сummins  ISB6.7E5 250 (Е-5), система нейтрализ. ОГ(AdBlue), ТНВД BOSCH, КПП ZF6S1000, полог, аэродин. козырек, боковая защита, ДЗК, тахограф российского стандарта с блоком СКЗИ, УВЭОС </v>
          </cell>
          <cell r="AO8">
            <v>59000</v>
          </cell>
        </row>
        <row r="9">
          <cell r="A9" t="str">
            <v>43255-7010-69(G5)</v>
          </cell>
          <cell r="B9">
            <v>2802000</v>
          </cell>
          <cell r="C9">
            <v>1.0210563882940757</v>
          </cell>
          <cell r="D9">
            <v>2861000</v>
          </cell>
          <cell r="E9">
            <v>2572000</v>
          </cell>
          <cell r="H9">
            <v>60000</v>
          </cell>
          <cell r="I9">
            <v>76000</v>
          </cell>
          <cell r="K9">
            <v>49000</v>
          </cell>
          <cell r="L9">
            <v>3000</v>
          </cell>
          <cell r="M9">
            <v>85000</v>
          </cell>
          <cell r="Q9">
            <v>0</v>
          </cell>
          <cell r="R9" t="str">
            <v>+</v>
          </cell>
          <cell r="Z9">
            <v>16000</v>
          </cell>
          <cell r="AA9" t="str">
            <v>4х2</v>
          </cell>
          <cell r="AB9">
            <v>2</v>
          </cell>
          <cell r="AC9">
            <v>7.5750000000000002</v>
          </cell>
          <cell r="AD9">
            <v>250</v>
          </cell>
          <cell r="AE9">
            <v>242</v>
          </cell>
          <cell r="AF9" t="str">
            <v>ZF6</v>
          </cell>
          <cell r="AG9">
            <v>6.53</v>
          </cell>
          <cell r="AH9">
            <v>6</v>
          </cell>
          <cell r="AI9" t="str">
            <v>–</v>
          </cell>
          <cell r="AJ9" t="str">
            <v>10.00R20 11R22,5</v>
          </cell>
          <cell r="AK9">
            <v>210</v>
          </cell>
          <cell r="AL9" t="str">
            <v>─</v>
          </cell>
          <cell r="AM9" t="str">
            <v>зад.разгрузка, овал.сеч., МКБ, дв. Сummins  ISB6.7E5 250 (Е-5), система нейтрализ. ОГ(AdBlue), ТНВД BOSCH, КПП ZF6S1000, полог, рестайлинг 2,  аэродин. козырек, боковая защита, ДЗК, тахограф российского стандарта с блоком СКЗИ, УВЭОС</v>
          </cell>
          <cell r="AO9">
            <v>59000</v>
          </cell>
        </row>
        <row r="10">
          <cell r="A10" t="str">
            <v>45143-6012-48(А5)</v>
          </cell>
          <cell r="B10">
            <v>3639000</v>
          </cell>
          <cell r="C10">
            <v>1.0203352569387194</v>
          </cell>
          <cell r="D10">
            <v>3713000</v>
          </cell>
          <cell r="E10">
            <v>3545000</v>
          </cell>
          <cell r="G10">
            <v>0</v>
          </cell>
          <cell r="I10">
            <v>80000</v>
          </cell>
          <cell r="K10">
            <v>49000</v>
          </cell>
          <cell r="L10">
            <v>3000</v>
          </cell>
          <cell r="S10">
            <v>20000</v>
          </cell>
          <cell r="T10" t="str">
            <v>+</v>
          </cell>
          <cell r="U10" t="str">
            <v>+</v>
          </cell>
          <cell r="V10" t="str">
            <v>+</v>
          </cell>
          <cell r="Z10">
            <v>16000</v>
          </cell>
          <cell r="AA10" t="str">
            <v>6х4</v>
          </cell>
          <cell r="AB10">
            <v>2</v>
          </cell>
          <cell r="AC10">
            <v>12</v>
          </cell>
          <cell r="AD10">
            <v>300</v>
          </cell>
          <cell r="AE10">
            <v>292</v>
          </cell>
          <cell r="AF10" t="str">
            <v>ZF9</v>
          </cell>
          <cell r="AG10">
            <v>5.94</v>
          </cell>
          <cell r="AH10">
            <v>15.2</v>
          </cell>
          <cell r="AI10">
            <v>1</v>
          </cell>
          <cell r="AJ10" t="str">
            <v>11.00R20 11.00R22,5</v>
          </cell>
          <cell r="AK10">
            <v>500</v>
          </cell>
          <cell r="AL10" t="str">
            <v>шк-пет.</v>
          </cell>
          <cell r="AM10" t="str">
            <v xml:space="preserve">бок.разгрузка, надст.борта, МКБ, МОБ, дв. Cummins ISB6.7E5 300 (Е-5), ТНВД BOSCH, система нейтрализ. ОГ(AdBlue), ДЗК, на ш.65115-3063-48(А5), аэродин. козырек, боковая защита, тахограф российского стандарта с блоком СКЗИ, УВЭОС </v>
          </cell>
          <cell r="AO10">
            <v>74000</v>
          </cell>
        </row>
        <row r="11">
          <cell r="A11" t="str">
            <v>45143-6012-50</v>
          </cell>
          <cell r="B11">
            <v>3639000</v>
          </cell>
          <cell r="C11">
            <v>1.0203352569387194</v>
          </cell>
          <cell r="D11">
            <v>3713000</v>
          </cell>
          <cell r="E11">
            <v>3545000</v>
          </cell>
          <cell r="I11">
            <v>80000</v>
          </cell>
          <cell r="K11">
            <v>49000</v>
          </cell>
          <cell r="L11">
            <v>3000</v>
          </cell>
          <cell r="S11">
            <v>20000</v>
          </cell>
          <cell r="T11" t="str">
            <v>+</v>
          </cell>
          <cell r="U11" t="str">
            <v>+</v>
          </cell>
          <cell r="V11" t="str">
            <v>+</v>
          </cell>
          <cell r="Z11">
            <v>16000</v>
          </cell>
          <cell r="AA11" t="str">
            <v>6х4</v>
          </cell>
          <cell r="AB11">
            <v>2</v>
          </cell>
          <cell r="AC11">
            <v>11.5</v>
          </cell>
          <cell r="AD11">
            <v>300</v>
          </cell>
          <cell r="AE11">
            <v>300</v>
          </cell>
          <cell r="AF11" t="str">
            <v>ZF9</v>
          </cell>
          <cell r="AG11">
            <v>4.9800000000000004</v>
          </cell>
          <cell r="AH11">
            <v>15.2</v>
          </cell>
          <cell r="AI11">
            <v>1</v>
          </cell>
          <cell r="AJ11" t="str">
            <v>11.00R20 11R22,5</v>
          </cell>
          <cell r="AK11">
            <v>500</v>
          </cell>
          <cell r="AL11" t="str">
            <v>шк-пет.</v>
          </cell>
          <cell r="AM11" t="str">
            <v xml:space="preserve">бок.разгрузка, надст.борта, МКБ, МОБ, дв. КАМАЗ 740.705-300 (Е-5), ТНВД BOSCH, система нейтрализ. ОГ(AdBlue), ДЗК, на ш.65115-3063-50, аэродин. козырек, боковая защита, тахограф российского стандарта с блоком СКЗИ, УВЭОС  </v>
          </cell>
          <cell r="AO11">
            <v>74000</v>
          </cell>
        </row>
        <row r="12">
          <cell r="A12" t="str">
            <v>45143-776012-50</v>
          </cell>
          <cell r="B12">
            <v>3559000</v>
          </cell>
          <cell r="C12">
            <v>1.0207923574037652</v>
          </cell>
          <cell r="D12">
            <v>3633000</v>
          </cell>
          <cell r="E12">
            <v>3545000</v>
          </cell>
          <cell r="K12">
            <v>49000</v>
          </cell>
          <cell r="L12">
            <v>3000</v>
          </cell>
          <cell r="S12">
            <v>20000</v>
          </cell>
          <cell r="T12" t="str">
            <v>+</v>
          </cell>
          <cell r="U12" t="str">
            <v>+</v>
          </cell>
          <cell r="V12" t="str">
            <v>+</v>
          </cell>
          <cell r="Z12">
            <v>16000</v>
          </cell>
          <cell r="AA12" t="str">
            <v>6х4</v>
          </cell>
          <cell r="AB12">
            <v>2</v>
          </cell>
          <cell r="AC12">
            <v>11.5</v>
          </cell>
          <cell r="AD12">
            <v>300</v>
          </cell>
          <cell r="AE12">
            <v>300</v>
          </cell>
          <cell r="AF12">
            <v>154</v>
          </cell>
          <cell r="AG12">
            <v>4.9800000000000004</v>
          </cell>
          <cell r="AH12">
            <v>15.2</v>
          </cell>
          <cell r="AI12">
            <v>1</v>
          </cell>
          <cell r="AJ12" t="str">
            <v>11.00R20 11R22,5</v>
          </cell>
          <cell r="AK12">
            <v>500</v>
          </cell>
          <cell r="AL12" t="str">
            <v>шк-пет.</v>
          </cell>
          <cell r="AM12" t="str">
            <v xml:space="preserve">бок.разгрузка, надст.борта, МКБ, МОБ, дв. КАМАЗ 740.705-300 (Е-5), ТНВД BOSCH, система нейтрализ. ОГ(AdBlue), ДЗК, на ш.65115-3063-50, аэродин. козырек, боковая защита, тахограф российского стандарта с блоком СКЗИ, УВЭОС  </v>
          </cell>
          <cell r="AO12">
            <v>74000</v>
          </cell>
        </row>
        <row r="13">
          <cell r="A13" t="str">
            <v>45143-6013-50</v>
          </cell>
          <cell r="B13">
            <v>3705000</v>
          </cell>
          <cell r="C13">
            <v>1.0199730094466937</v>
          </cell>
          <cell r="D13">
            <v>3779000</v>
          </cell>
          <cell r="E13">
            <v>3545000</v>
          </cell>
          <cell r="I13">
            <v>80000</v>
          </cell>
          <cell r="K13">
            <v>49000</v>
          </cell>
          <cell r="L13">
            <v>3000</v>
          </cell>
          <cell r="O13">
            <v>66000</v>
          </cell>
          <cell r="S13">
            <v>20000</v>
          </cell>
          <cell r="T13" t="str">
            <v>+</v>
          </cell>
          <cell r="U13" t="str">
            <v>+</v>
          </cell>
          <cell r="V13" t="str">
            <v>+</v>
          </cell>
          <cell r="Z13">
            <v>16000</v>
          </cell>
          <cell r="AA13" t="str">
            <v>6х4</v>
          </cell>
          <cell r="AB13">
            <v>2</v>
          </cell>
          <cell r="AC13">
            <v>11.5</v>
          </cell>
          <cell r="AD13">
            <v>300</v>
          </cell>
          <cell r="AE13">
            <v>300</v>
          </cell>
          <cell r="AF13" t="str">
            <v>ZF9</v>
          </cell>
          <cell r="AG13">
            <v>4.9800000000000004</v>
          </cell>
          <cell r="AH13">
            <v>15.2</v>
          </cell>
          <cell r="AI13">
            <v>1</v>
          </cell>
          <cell r="AJ13" t="str">
            <v>11.00R20 11R22,5</v>
          </cell>
          <cell r="AK13">
            <v>500</v>
          </cell>
          <cell r="AL13" t="str">
            <v>шк-пет.</v>
          </cell>
          <cell r="AM13" t="str">
            <v xml:space="preserve">бок.разгрузка, надст.борта, защитный козырек над каб., полог с механизмом сматывания, оцинк. лестница и площадка для обсл-я полога, усиленное основание платф., нижние борта с нижней и верхней навеской с оригинальными запорами бортов, МКБ, МОБ, дв. КАМАЗ 740.705-300 (Е-5), ТНВД BOSCH, система нейтрализ. ОГ(AdBlue), ДЗК, на ш.65115-3063-50, аэродин. козырек, боковая защита, тахограф российского стандарта с блоком СКЗИ, УВЭОС  </v>
          </cell>
          <cell r="AO13">
            <v>74000</v>
          </cell>
        </row>
        <row r="14">
          <cell r="A14" t="str">
            <v>65115-6056-48(A5)</v>
          </cell>
          <cell r="B14">
            <v>3617000</v>
          </cell>
          <cell r="C14">
            <v>1.0204589438761404</v>
          </cell>
          <cell r="D14">
            <v>3691000</v>
          </cell>
          <cell r="E14">
            <v>3504000</v>
          </cell>
          <cell r="G14">
            <v>0</v>
          </cell>
          <cell r="I14">
            <v>80000</v>
          </cell>
          <cell r="J14" t="str">
            <v>-</v>
          </cell>
          <cell r="K14">
            <v>49000</v>
          </cell>
          <cell r="L14">
            <v>3000</v>
          </cell>
          <cell r="Q14">
            <v>10000</v>
          </cell>
          <cell r="R14" t="str">
            <v>-</v>
          </cell>
          <cell r="S14">
            <v>14000</v>
          </cell>
          <cell r="X14">
            <v>15000</v>
          </cell>
          <cell r="Z14">
            <v>16000</v>
          </cell>
          <cell r="AA14" t="str">
            <v>6х4</v>
          </cell>
          <cell r="AB14">
            <v>2</v>
          </cell>
          <cell r="AC14">
            <v>15</v>
          </cell>
          <cell r="AD14">
            <v>300</v>
          </cell>
          <cell r="AE14">
            <v>292</v>
          </cell>
          <cell r="AF14" t="str">
            <v>ZF9</v>
          </cell>
          <cell r="AG14">
            <v>5.43</v>
          </cell>
          <cell r="AH14">
            <v>10</v>
          </cell>
          <cell r="AI14" t="str">
            <v>─</v>
          </cell>
          <cell r="AJ14" t="str">
            <v>11.00R20 11R22,5</v>
          </cell>
          <cell r="AK14">
            <v>350</v>
          </cell>
          <cell r="AL14" t="str">
            <v>─</v>
          </cell>
          <cell r="AM14" t="str">
            <v xml:space="preserve">зад.разгрузка, овал.сеч, МКБ, МОБ, дв. Cummins ISB6.7E5 300 (Е-5), ТНВД BOSCH, система нейтрализ. ОГ (AdBlue), отоп. Планар, Common Rail, ДЗК, аэродин.козырек, боковая защита, тахограф российского стандарта с блоком СКЗИ, УВЭОС  </v>
          </cell>
          <cell r="AO14">
            <v>74000</v>
          </cell>
        </row>
        <row r="15">
          <cell r="A15" t="str">
            <v>65115-6057-48(A5)</v>
          </cell>
          <cell r="B15">
            <v>3659000</v>
          </cell>
          <cell r="C15">
            <v>1.0202241049467067</v>
          </cell>
          <cell r="D15">
            <v>3733000</v>
          </cell>
          <cell r="E15">
            <v>3504000</v>
          </cell>
          <cell r="G15">
            <v>0</v>
          </cell>
          <cell r="I15">
            <v>80000</v>
          </cell>
          <cell r="K15">
            <v>49000</v>
          </cell>
          <cell r="L15">
            <v>3000</v>
          </cell>
          <cell r="N15">
            <v>10000</v>
          </cell>
          <cell r="R15" t="str">
            <v>-</v>
          </cell>
          <cell r="S15">
            <v>14000</v>
          </cell>
          <cell r="T15">
            <v>20000</v>
          </cell>
          <cell r="U15">
            <v>10000</v>
          </cell>
          <cell r="V15">
            <v>12000</v>
          </cell>
          <cell r="X15">
            <v>15000</v>
          </cell>
          <cell r="Z15">
            <v>16000</v>
          </cell>
          <cell r="AA15" t="str">
            <v>6х4</v>
          </cell>
          <cell r="AB15">
            <v>2</v>
          </cell>
          <cell r="AC15">
            <v>15</v>
          </cell>
          <cell r="AD15">
            <v>300</v>
          </cell>
          <cell r="AE15">
            <v>292</v>
          </cell>
          <cell r="AF15" t="str">
            <v>ZF9</v>
          </cell>
          <cell r="AG15">
            <v>5.94</v>
          </cell>
          <cell r="AH15">
            <v>10</v>
          </cell>
          <cell r="AI15" t="str">
            <v>─</v>
          </cell>
          <cell r="AJ15" t="str">
            <v>11.00R20 11R22,5</v>
          </cell>
          <cell r="AK15">
            <v>350</v>
          </cell>
          <cell r="AL15" t="str">
            <v>шк-пет.</v>
          </cell>
          <cell r="AM15" t="str">
            <v xml:space="preserve">бок.разгрузка, МКБ, МОБ, дв. Cummins ISB6.7E5 300 (Е-5), ТНВД BOSCH, система нейтрализ. ОГ (AdBlue), отоп. Планар., Common Rail, ДЗК, аэродин.козырек, боковая защита, тахограф российского стандарта с блоком СКЗИ, УВЭОС  </v>
          </cell>
          <cell r="AO15">
            <v>74000</v>
          </cell>
        </row>
        <row r="16">
          <cell r="A16" t="str">
            <v>65115-6058-48(A5)</v>
          </cell>
          <cell r="B16">
            <v>3654000</v>
          </cell>
          <cell r="C16">
            <v>1.0202517788724685</v>
          </cell>
          <cell r="D16">
            <v>3728000</v>
          </cell>
          <cell r="E16">
            <v>3504000</v>
          </cell>
          <cell r="G16">
            <v>0</v>
          </cell>
          <cell r="I16">
            <v>80000</v>
          </cell>
          <cell r="K16">
            <v>49000</v>
          </cell>
          <cell r="L16">
            <v>3000</v>
          </cell>
          <cell r="R16">
            <v>5000</v>
          </cell>
          <cell r="S16">
            <v>14000</v>
          </cell>
          <cell r="T16">
            <v>20000</v>
          </cell>
          <cell r="U16">
            <v>10000</v>
          </cell>
          <cell r="V16">
            <v>12000</v>
          </cell>
          <cell r="X16">
            <v>15000</v>
          </cell>
          <cell r="Z16">
            <v>16000</v>
          </cell>
          <cell r="AA16" t="str">
            <v>6х4</v>
          </cell>
          <cell r="AB16">
            <v>2</v>
          </cell>
          <cell r="AC16">
            <v>15</v>
          </cell>
          <cell r="AD16">
            <v>300</v>
          </cell>
          <cell r="AE16">
            <v>292</v>
          </cell>
          <cell r="AF16" t="str">
            <v>ZF9</v>
          </cell>
          <cell r="AG16">
            <v>5.94</v>
          </cell>
          <cell r="AH16">
            <v>10</v>
          </cell>
          <cell r="AI16" t="str">
            <v>─</v>
          </cell>
          <cell r="AJ16" t="str">
            <v>11.00R20 11R22,5</v>
          </cell>
          <cell r="AK16">
            <v>350</v>
          </cell>
          <cell r="AL16" t="str">
            <v>шк-пет.</v>
          </cell>
          <cell r="AM16" t="str">
            <v xml:space="preserve">зад.разгрузка, ковш.типа, МКБ, МОБ, дв. Cummins ISB6.7E5 300 (Е-5), ТНВД BOSCH, отоп. Планар., система нейтрализ. ОГ (AdBlue), Common Rail, ДЗК, аэродин.козырек, боковая защита, тахограф российского стандарта с блоком СКЗИ, УВЭОС  </v>
          </cell>
          <cell r="AO16">
            <v>74000</v>
          </cell>
        </row>
        <row r="17">
          <cell r="A17" t="str">
            <v>65115-606058-48(A5)</v>
          </cell>
          <cell r="B17">
            <v>3654000</v>
          </cell>
          <cell r="C17">
            <v>1.0202517788724685</v>
          </cell>
          <cell r="D17">
            <v>3728000</v>
          </cell>
          <cell r="E17">
            <v>3504000</v>
          </cell>
          <cell r="G17">
            <v>0</v>
          </cell>
          <cell r="I17">
            <v>80000</v>
          </cell>
          <cell r="K17">
            <v>49000</v>
          </cell>
          <cell r="L17">
            <v>3000</v>
          </cell>
          <cell r="R17">
            <v>5000</v>
          </cell>
          <cell r="S17">
            <v>14000</v>
          </cell>
          <cell r="T17">
            <v>20000</v>
          </cell>
          <cell r="U17">
            <v>10000</v>
          </cell>
          <cell r="V17">
            <v>12000</v>
          </cell>
          <cell r="X17">
            <v>15000</v>
          </cell>
          <cell r="Z17">
            <v>16000</v>
          </cell>
          <cell r="AA17" t="str">
            <v>6х4</v>
          </cell>
          <cell r="AB17">
            <v>2</v>
          </cell>
          <cell r="AC17">
            <v>15</v>
          </cell>
          <cell r="AD17">
            <v>300</v>
          </cell>
          <cell r="AE17">
            <v>292</v>
          </cell>
          <cell r="AF17" t="str">
            <v>ZF9</v>
          </cell>
          <cell r="AG17">
            <v>5.94</v>
          </cell>
          <cell r="AH17">
            <v>10</v>
          </cell>
          <cell r="AI17" t="str">
            <v>─</v>
          </cell>
          <cell r="AJ17" t="str">
            <v>11.00R20 11R22,5</v>
          </cell>
          <cell r="AK17">
            <v>350</v>
          </cell>
          <cell r="AL17" t="str">
            <v>шк-пет.</v>
          </cell>
          <cell r="AM17" t="str">
            <v xml:space="preserve">зад.разгрузка, ковш.типа, МКБ, МОБ, дв. Cummins ISB6.7E5 300 (Е-5), ТНВД BOSCH, система нейтрализ. ОГ (AdBlue), Common Rail, тахограф российского стандарта с блоком СКЗИ, УВЭОС, исп. "ЮГ" (аудиосистема + 2 аудиоколонки + антенна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ell>
          <cell r="AO17">
            <v>74000</v>
          </cell>
        </row>
        <row r="18">
          <cell r="A18" t="str">
            <v>65115-706058-48(A5)</v>
          </cell>
          <cell r="B18">
            <v>3654000</v>
          </cell>
          <cell r="C18">
            <v>1.0202517788724685</v>
          </cell>
          <cell r="D18">
            <v>3728000</v>
          </cell>
          <cell r="E18">
            <v>3504000</v>
          </cell>
          <cell r="G18">
            <v>0</v>
          </cell>
          <cell r="I18">
            <v>80000</v>
          </cell>
          <cell r="K18">
            <v>49000</v>
          </cell>
          <cell r="L18">
            <v>3000</v>
          </cell>
          <cell r="R18">
            <v>5000</v>
          </cell>
          <cell r="S18">
            <v>14000</v>
          </cell>
          <cell r="T18">
            <v>20000</v>
          </cell>
          <cell r="U18">
            <v>10000</v>
          </cell>
          <cell r="V18">
            <v>12000</v>
          </cell>
          <cell r="X18">
            <v>15000</v>
          </cell>
          <cell r="Z18">
            <v>16000</v>
          </cell>
          <cell r="AA18" t="str">
            <v>6х4</v>
          </cell>
          <cell r="AB18">
            <v>2</v>
          </cell>
          <cell r="AC18">
            <v>15</v>
          </cell>
          <cell r="AD18">
            <v>300</v>
          </cell>
          <cell r="AE18">
            <v>292</v>
          </cell>
          <cell r="AF18" t="str">
            <v>ZF9</v>
          </cell>
          <cell r="AG18">
            <v>5.94</v>
          </cell>
          <cell r="AH18">
            <v>10</v>
          </cell>
          <cell r="AI18" t="str">
            <v>─</v>
          </cell>
          <cell r="AJ18" t="str">
            <v>11.00R20 11R22,5</v>
          </cell>
          <cell r="AK18">
            <v>350</v>
          </cell>
          <cell r="AL18" t="str">
            <v>шк-пет.</v>
          </cell>
          <cell r="AM18" t="str">
            <v xml:space="preserve">зад.разгрузка, ковш.типа, МКБ, МОБ, дв. Cummins ISB6.7E5 300 (Е-5), ТНВД BOSCH, система нейтрализ. ОГ (AdBlue), Common Rail, тахограф российского стандарта с блоком СКЗИ, УВЭОС, автономный воздушный отопитель "Планар 4Д", исп. "ЮГ" (аудиосистема + 2 аудиоколонки + антенна + преобразователь напряжения 24/12В, защитная сетка на приборы светотехники (головные + ПТФ), напольные коврики резиновые, накладной кондиционер 3,5 кВТ (в составе штатной системы вентиляции кабины) а/м Камаз     </v>
          </cell>
          <cell r="AO18">
            <v>74000</v>
          </cell>
        </row>
        <row r="19">
          <cell r="A19" t="str">
            <v>65115-806058-48(A5)</v>
          </cell>
          <cell r="B19">
            <v>3654000</v>
          </cell>
          <cell r="C19">
            <v>1.0202517788724685</v>
          </cell>
          <cell r="D19">
            <v>3728000</v>
          </cell>
          <cell r="E19">
            <v>3504000</v>
          </cell>
          <cell r="G19">
            <v>0</v>
          </cell>
          <cell r="I19">
            <v>80000</v>
          </cell>
          <cell r="K19">
            <v>49000</v>
          </cell>
          <cell r="L19">
            <v>3000</v>
          </cell>
          <cell r="R19">
            <v>5000</v>
          </cell>
          <cell r="S19">
            <v>14000</v>
          </cell>
          <cell r="T19">
            <v>20000</v>
          </cell>
          <cell r="U19">
            <v>10000</v>
          </cell>
          <cell r="V19">
            <v>12000</v>
          </cell>
          <cell r="X19">
            <v>15000</v>
          </cell>
          <cell r="Z19">
            <v>16000</v>
          </cell>
          <cell r="AA19" t="str">
            <v>6х4</v>
          </cell>
          <cell r="AB19">
            <v>2</v>
          </cell>
          <cell r="AC19">
            <v>15</v>
          </cell>
          <cell r="AD19">
            <v>300</v>
          </cell>
          <cell r="AE19">
            <v>292</v>
          </cell>
          <cell r="AF19" t="str">
            <v>ZF9</v>
          </cell>
          <cell r="AG19">
            <v>5.94</v>
          </cell>
          <cell r="AH19">
            <v>10</v>
          </cell>
          <cell r="AI19" t="str">
            <v>─</v>
          </cell>
          <cell r="AJ19" t="str">
            <v>11.00R20 11R22,5</v>
          </cell>
          <cell r="AK19">
            <v>350</v>
          </cell>
          <cell r="AL19" t="str">
            <v>шк-пет.</v>
          </cell>
          <cell r="AM19" t="str">
            <v xml:space="preserve">зад.разгрузка, ковш.типа, МКБ, МОБ, дв. Cummins ISB6.7E5 300 (Е-5), ТНВД BOSCH, система нейтрализ. ОГ (AdBlue), Common Rail, тахограф российского стандарта с блоком СКЗИ, УВЭОС, антенна, исп. "ЮГ" (аудиосистема + 2 аудиоколонки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ell>
          <cell r="AO19">
            <v>74000</v>
          </cell>
        </row>
        <row r="20">
          <cell r="A20" t="str">
            <v>65115-906058-48(A5)</v>
          </cell>
          <cell r="B20">
            <v>3654000</v>
          </cell>
          <cell r="C20">
            <v>1.0202517788724685</v>
          </cell>
          <cell r="D20">
            <v>3728000</v>
          </cell>
          <cell r="E20">
            <v>3504000</v>
          </cell>
          <cell r="G20">
            <v>0</v>
          </cell>
          <cell r="I20">
            <v>80000</v>
          </cell>
          <cell r="K20">
            <v>49000</v>
          </cell>
          <cell r="L20">
            <v>3000</v>
          </cell>
          <cell r="R20">
            <v>5000</v>
          </cell>
          <cell r="S20">
            <v>14000</v>
          </cell>
          <cell r="T20">
            <v>20000</v>
          </cell>
          <cell r="U20">
            <v>10000</v>
          </cell>
          <cell r="V20">
            <v>12000</v>
          </cell>
          <cell r="X20">
            <v>15000</v>
          </cell>
          <cell r="Z20">
            <v>16000</v>
          </cell>
          <cell r="AA20" t="str">
            <v>6х4</v>
          </cell>
          <cell r="AB20">
            <v>2</v>
          </cell>
          <cell r="AC20">
            <v>15</v>
          </cell>
          <cell r="AD20">
            <v>300</v>
          </cell>
          <cell r="AE20">
            <v>292</v>
          </cell>
          <cell r="AF20" t="str">
            <v>ZF9</v>
          </cell>
          <cell r="AG20">
            <v>5.94</v>
          </cell>
          <cell r="AH20">
            <v>10</v>
          </cell>
          <cell r="AI20" t="str">
            <v>─</v>
          </cell>
          <cell r="AJ20" t="str">
            <v>11.00R20 11R22,5</v>
          </cell>
          <cell r="AK20">
            <v>350</v>
          </cell>
          <cell r="AL20" t="str">
            <v>шк-пет.</v>
          </cell>
          <cell r="AM20" t="str">
            <v>зад.разгрузка, ковш.типа, МКБ, МОБ, дв. Cummins ISB6.7E5 300 (Е-5), ТНВД BOSCH, система нейтрализ. ОГ (AdBlue), Common Rail, тахограф российского стандарта с блоком СКЗИ, УВЭОС, автономный воздушный отопитель "Планар 4Д", антенна, исп. "ЮГ" (аудиосистема + 2 аудиоколонки + преобразователь напряжения 24/12В, защитная сетка на приборы светотехники (головные + ПТФ), напольные коврики резиновые, накладной кондиционер 3,5 кВТ (в составе штатной системы вентиляции кабины)</v>
          </cell>
          <cell r="AO20">
            <v>74000</v>
          </cell>
        </row>
        <row r="21">
          <cell r="A21" t="str">
            <v>65115-7058-48(A5)</v>
          </cell>
          <cell r="B21">
            <v>3739000</v>
          </cell>
          <cell r="C21">
            <v>1.0197913880716769</v>
          </cell>
          <cell r="D21">
            <v>3813000</v>
          </cell>
          <cell r="E21">
            <v>3504000</v>
          </cell>
          <cell r="G21">
            <v>0</v>
          </cell>
          <cell r="I21">
            <v>80000</v>
          </cell>
          <cell r="K21">
            <v>49000</v>
          </cell>
          <cell r="L21">
            <v>3000</v>
          </cell>
          <cell r="M21">
            <v>85000</v>
          </cell>
          <cell r="R21">
            <v>5000</v>
          </cell>
          <cell r="S21">
            <v>14000</v>
          </cell>
          <cell r="T21">
            <v>20000</v>
          </cell>
          <cell r="U21">
            <v>10000</v>
          </cell>
          <cell r="V21">
            <v>12000</v>
          </cell>
          <cell r="X21">
            <v>15000</v>
          </cell>
          <cell r="Z21">
            <v>16000</v>
          </cell>
          <cell r="AA21" t="str">
            <v>6х4</v>
          </cell>
          <cell r="AB21">
            <v>2</v>
          </cell>
          <cell r="AC21">
            <v>15</v>
          </cell>
          <cell r="AD21">
            <v>300</v>
          </cell>
          <cell r="AE21">
            <v>292</v>
          </cell>
          <cell r="AF21" t="str">
            <v>ZF9</v>
          </cell>
          <cell r="AG21">
            <v>5.94</v>
          </cell>
          <cell r="AH21">
            <v>10</v>
          </cell>
          <cell r="AI21" t="str">
            <v>─</v>
          </cell>
          <cell r="AJ21" t="str">
            <v>11.00R20 11R22,5</v>
          </cell>
          <cell r="AK21">
            <v>350</v>
          </cell>
          <cell r="AL21" t="str">
            <v>шк-пет.</v>
          </cell>
          <cell r="AM21" t="str">
            <v xml:space="preserve">зад.разгрузка, ковш.типа, МКБ, МОБ, дв. Cummins ISB6.7E5 300 (Е-5), ТНВД BOSCH, система нейтрализ. ОГ (AdBlue), отоп. Планар, Common Rail, рестайлинг 2, ДЗК, аэродин.козырек, боковая защита, тахограф российского стандарта с блоком СКЗИ, УВЭОС  </v>
          </cell>
          <cell r="AO21">
            <v>74000</v>
          </cell>
        </row>
        <row r="22">
          <cell r="A22" t="str">
            <v>65115-6058-50</v>
          </cell>
          <cell r="B22">
            <v>3653000</v>
          </cell>
          <cell r="C22">
            <v>1.020257322748426</v>
          </cell>
          <cell r="D22">
            <v>3727000</v>
          </cell>
          <cell r="E22">
            <v>3504000</v>
          </cell>
          <cell r="I22">
            <v>80000</v>
          </cell>
          <cell r="J22">
            <v>14000</v>
          </cell>
          <cell r="K22">
            <v>49000</v>
          </cell>
          <cell r="L22">
            <v>3000</v>
          </cell>
          <cell r="R22">
            <v>5000</v>
          </cell>
          <cell r="S22">
            <v>14000</v>
          </cell>
          <cell r="T22">
            <v>20000</v>
          </cell>
          <cell r="U22">
            <v>10000</v>
          </cell>
          <cell r="V22">
            <v>12000</v>
          </cell>
          <cell r="Z22">
            <v>16000</v>
          </cell>
          <cell r="AA22" t="str">
            <v>6х4</v>
          </cell>
          <cell r="AB22">
            <v>2</v>
          </cell>
          <cell r="AC22">
            <v>14.5</v>
          </cell>
          <cell r="AD22">
            <v>300</v>
          </cell>
          <cell r="AE22">
            <v>300</v>
          </cell>
          <cell r="AF22" t="str">
            <v>ZF9</v>
          </cell>
          <cell r="AG22">
            <v>4.9800000000000004</v>
          </cell>
          <cell r="AH22">
            <v>10</v>
          </cell>
          <cell r="AI22" t="str">
            <v>─</v>
          </cell>
          <cell r="AJ22" t="str">
            <v>11.00R20 11R22,5</v>
          </cell>
          <cell r="AK22">
            <v>350</v>
          </cell>
          <cell r="AL22" t="str">
            <v>шк-пет.</v>
          </cell>
          <cell r="AM22" t="str">
            <v xml:space="preserve">зад.разгрузка, ковш.типа, МКБ, МОБ, дв. КАМАЗ 740.705-300 (Е-5), ТНВД BOSCH, система нейтрализ. ОГ(AdBlue), Common Rail, обогрев платф., ДЗК, аэродин.козырек, боковая защита, тахограф российского стандарта с блоком СКЗИ, УВЭОС  </v>
          </cell>
          <cell r="AO22">
            <v>74000</v>
          </cell>
        </row>
        <row r="23">
          <cell r="A23" t="str">
            <v>65115-406058-50</v>
          </cell>
          <cell r="B23">
            <v>3653000</v>
          </cell>
          <cell r="C23">
            <v>1.020257322748426</v>
          </cell>
          <cell r="D23">
            <v>3727000</v>
          </cell>
          <cell r="E23">
            <v>3504000</v>
          </cell>
          <cell r="I23">
            <v>80000</v>
          </cell>
          <cell r="J23">
            <v>14000</v>
          </cell>
          <cell r="K23">
            <v>49000</v>
          </cell>
          <cell r="L23">
            <v>3000</v>
          </cell>
          <cell r="R23">
            <v>5000</v>
          </cell>
          <cell r="S23">
            <v>14000</v>
          </cell>
          <cell r="T23">
            <v>20000</v>
          </cell>
          <cell r="U23">
            <v>10000</v>
          </cell>
          <cell r="V23">
            <v>12000</v>
          </cell>
          <cell r="Z23">
            <v>16000</v>
          </cell>
          <cell r="AA23" t="str">
            <v>6х4</v>
          </cell>
          <cell r="AB23">
            <v>2</v>
          </cell>
          <cell r="AC23">
            <v>14.5</v>
          </cell>
          <cell r="AD23">
            <v>300</v>
          </cell>
          <cell r="AE23">
            <v>300</v>
          </cell>
          <cell r="AF23" t="str">
            <v>ZF9</v>
          </cell>
          <cell r="AG23">
            <v>4.9800000000000004</v>
          </cell>
          <cell r="AH23">
            <v>10</v>
          </cell>
          <cell r="AI23" t="str">
            <v>─</v>
          </cell>
          <cell r="AJ23" t="str">
            <v>11.00R20 11R22,5</v>
          </cell>
          <cell r="AK23">
            <v>350</v>
          </cell>
          <cell r="AL23" t="str">
            <v>шк-пет.</v>
          </cell>
          <cell r="AM23" t="str">
            <v xml:space="preserve">зад.разгрузка, ковш.типа, МКБ, МОБ, дв. КАМАЗ 740.705-300 (Е-5), ТНВД BOSCH, система нейтрализ. ОГ(AdBlue), Common Rail, обогрев платф., тахограф российского стандарта с блоком СКЗИ, УВЭОС, исп. "ЮГ" (аудиосистема + 2 аудиоколонки + антенна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ell>
          <cell r="AO23">
            <v>74000</v>
          </cell>
        </row>
        <row r="24">
          <cell r="A24" t="str">
            <v>65115-506058-50</v>
          </cell>
          <cell r="B24">
            <v>3653000</v>
          </cell>
          <cell r="C24">
            <v>1.020257322748426</v>
          </cell>
          <cell r="D24">
            <v>3727000</v>
          </cell>
          <cell r="E24">
            <v>3504000</v>
          </cell>
          <cell r="I24">
            <v>80000</v>
          </cell>
          <cell r="J24">
            <v>14000</v>
          </cell>
          <cell r="K24">
            <v>49000</v>
          </cell>
          <cell r="L24">
            <v>3000</v>
          </cell>
          <cell r="R24">
            <v>5000</v>
          </cell>
          <cell r="S24">
            <v>14000</v>
          </cell>
          <cell r="T24">
            <v>20000</v>
          </cell>
          <cell r="U24">
            <v>10000</v>
          </cell>
          <cell r="V24">
            <v>12000</v>
          </cell>
          <cell r="Z24">
            <v>16000</v>
          </cell>
          <cell r="AA24" t="str">
            <v>6х4</v>
          </cell>
          <cell r="AB24">
            <v>2</v>
          </cell>
          <cell r="AC24">
            <v>14.5</v>
          </cell>
          <cell r="AD24">
            <v>300</v>
          </cell>
          <cell r="AE24">
            <v>300</v>
          </cell>
          <cell r="AF24" t="str">
            <v>ZF9</v>
          </cell>
          <cell r="AG24">
            <v>4.9800000000000004</v>
          </cell>
          <cell r="AH24">
            <v>10</v>
          </cell>
          <cell r="AI24" t="str">
            <v>─</v>
          </cell>
          <cell r="AJ24" t="str">
            <v>11.00R20 11R22,5</v>
          </cell>
          <cell r="AK24">
            <v>350</v>
          </cell>
          <cell r="AL24" t="str">
            <v>шк-пет.</v>
          </cell>
          <cell r="AM24" t="str">
            <v xml:space="preserve">зад.разгрузка, ковш.типа, МКБ, МОБ, дв. КАМАЗ 740.705-300 (Е-5), ТНВД BOSCH, система нейтрализ. ОГ(AdBlue), Common Rail, обогрев платф., тахограф российского стандарта с блоком СКЗИ, УВЭОС, антенна, исп. "ЮГ" (аудиосистема + 2 аудиоколонки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ell>
          <cell r="AO24">
            <v>74000</v>
          </cell>
        </row>
        <row r="25">
          <cell r="A25" t="str">
            <v>65115-776058-50</v>
          </cell>
          <cell r="B25">
            <v>3573000</v>
          </cell>
          <cell r="C25">
            <v>1.0207108872096278</v>
          </cell>
          <cell r="D25">
            <v>3647000</v>
          </cell>
          <cell r="E25">
            <v>3504000</v>
          </cell>
          <cell r="J25">
            <v>14000</v>
          </cell>
          <cell r="K25">
            <v>49000</v>
          </cell>
          <cell r="L25">
            <v>3000</v>
          </cell>
          <cell r="R25">
            <v>5000</v>
          </cell>
          <cell r="S25">
            <v>14000</v>
          </cell>
          <cell r="T25">
            <v>20000</v>
          </cell>
          <cell r="U25">
            <v>10000</v>
          </cell>
          <cell r="V25">
            <v>12000</v>
          </cell>
          <cell r="Z25">
            <v>16000</v>
          </cell>
          <cell r="AA25" t="str">
            <v>6х4</v>
          </cell>
          <cell r="AB25">
            <v>2</v>
          </cell>
          <cell r="AC25">
            <v>14.5</v>
          </cell>
          <cell r="AD25">
            <v>300</v>
          </cell>
          <cell r="AE25">
            <v>300</v>
          </cell>
          <cell r="AF25">
            <v>154</v>
          </cell>
          <cell r="AG25">
            <v>4.9800000000000004</v>
          </cell>
          <cell r="AH25">
            <v>10</v>
          </cell>
          <cell r="AI25" t="str">
            <v>─</v>
          </cell>
          <cell r="AJ25" t="str">
            <v>11.00R20 11R22,5</v>
          </cell>
          <cell r="AK25">
            <v>350</v>
          </cell>
          <cell r="AL25" t="str">
            <v>шк-пет.</v>
          </cell>
          <cell r="AM25" t="str">
            <v xml:space="preserve">зад.разгрузка, ковш.типа, МКБ, МОБ, дв. КАМАЗ 740.705-300 (Е-5), ТНВД BOSCH, система нейтрализ. ОГ(AdBlue), Common Rail, обогрев платф., ДЗК, аэродин.козырек, боковая защита, тахограф российского стандарта с блоком СКЗИ, УВЭОС  </v>
          </cell>
          <cell r="AO25">
            <v>74000</v>
          </cell>
        </row>
        <row r="26">
          <cell r="A26" t="str">
            <v>65115-3776058-50</v>
          </cell>
          <cell r="B26">
            <v>3573000</v>
          </cell>
          <cell r="C26">
            <v>1.0207108872096278</v>
          </cell>
          <cell r="D26">
            <v>3647000</v>
          </cell>
          <cell r="E26">
            <v>3504000</v>
          </cell>
          <cell r="J26">
            <v>14000</v>
          </cell>
          <cell r="K26">
            <v>49000</v>
          </cell>
          <cell r="L26">
            <v>3000</v>
          </cell>
          <cell r="R26">
            <v>5000</v>
          </cell>
          <cell r="S26">
            <v>14000</v>
          </cell>
          <cell r="T26">
            <v>20000</v>
          </cell>
          <cell r="U26">
            <v>10000</v>
          </cell>
          <cell r="V26">
            <v>12000</v>
          </cell>
          <cell r="Z26">
            <v>16000</v>
          </cell>
          <cell r="AA26" t="str">
            <v>6х4</v>
          </cell>
          <cell r="AB26">
            <v>2</v>
          </cell>
          <cell r="AC26">
            <v>14.5</v>
          </cell>
          <cell r="AD26">
            <v>300</v>
          </cell>
          <cell r="AE26">
            <v>292</v>
          </cell>
          <cell r="AF26">
            <v>154</v>
          </cell>
          <cell r="AG26">
            <v>4.9800000000000004</v>
          </cell>
          <cell r="AH26">
            <v>10</v>
          </cell>
          <cell r="AI26" t="str">
            <v>─</v>
          </cell>
          <cell r="AJ26" t="str">
            <v>11.00R20 11R22,5</v>
          </cell>
          <cell r="AK26">
            <v>350</v>
          </cell>
          <cell r="AL26" t="str">
            <v>шк-пет.</v>
          </cell>
          <cell r="AM26" t="str">
            <v xml:space="preserve">зад.разгрузка, ковш.типа, МКБ, МОБ, дв. КАМАЗ 740.705-300 (Е-5), ТНВД BOSCH, система нейтрализ. ОГ(AdBlue), Common Rail, обогрев платф., тахограф российского стандарта с блоком СКЗИ, УВЭОС, исп. "ЮГ" (аудиосистема + 2 аудиоколонки + антенна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ell>
          <cell r="AO26">
            <v>74000</v>
          </cell>
        </row>
        <row r="27">
          <cell r="A27" t="str">
            <v>65115-4776058-50</v>
          </cell>
          <cell r="B27">
            <v>3573000</v>
          </cell>
          <cell r="C27">
            <v>1.0207108872096278</v>
          </cell>
          <cell r="D27">
            <v>3647000</v>
          </cell>
          <cell r="E27">
            <v>3504000</v>
          </cell>
          <cell r="J27">
            <v>14000</v>
          </cell>
          <cell r="K27">
            <v>49000</v>
          </cell>
          <cell r="L27">
            <v>3000</v>
          </cell>
          <cell r="R27">
            <v>5000</v>
          </cell>
          <cell r="S27">
            <v>14000</v>
          </cell>
          <cell r="T27">
            <v>20000</v>
          </cell>
          <cell r="U27">
            <v>10000</v>
          </cell>
          <cell r="V27">
            <v>12000</v>
          </cell>
          <cell r="Z27">
            <v>16000</v>
          </cell>
          <cell r="AA27" t="str">
            <v>6х4</v>
          </cell>
          <cell r="AB27">
            <v>2</v>
          </cell>
          <cell r="AC27">
            <v>14.5</v>
          </cell>
          <cell r="AD27">
            <v>300</v>
          </cell>
          <cell r="AE27">
            <v>292</v>
          </cell>
          <cell r="AF27">
            <v>154</v>
          </cell>
          <cell r="AG27">
            <v>4.9800000000000004</v>
          </cell>
          <cell r="AH27">
            <v>10</v>
          </cell>
          <cell r="AI27" t="str">
            <v>─</v>
          </cell>
          <cell r="AJ27" t="str">
            <v>11.00R20 11R22,5</v>
          </cell>
          <cell r="AK27">
            <v>350</v>
          </cell>
          <cell r="AL27" t="str">
            <v>шк-пет.</v>
          </cell>
          <cell r="AM27" t="str">
            <v xml:space="preserve">зад.разгрузка, ковш.типа, МКБ, МОБ, дв. КАМАЗ 740.705-300 (Е-5), ТНВД BOSCH, система нейтрализ. ОГ(AdBlue), Common Rail, обогрев платф., тахограф российского стандарта с блоком СКЗИ, УВЭОС, антенна, исп. "ЮГ" (аудиосистема + 2 аудиоколонки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ell>
          <cell r="AO27">
            <v>74000</v>
          </cell>
        </row>
        <row r="28">
          <cell r="A28" t="str">
            <v>65115-6059-48(A5)</v>
          </cell>
          <cell r="B28">
            <v>3669000</v>
          </cell>
          <cell r="C28">
            <v>1.0201689833742165</v>
          </cell>
          <cell r="D28">
            <v>3743000</v>
          </cell>
          <cell r="E28">
            <v>3504000</v>
          </cell>
          <cell r="G28">
            <v>0</v>
          </cell>
          <cell r="I28">
            <v>80000</v>
          </cell>
          <cell r="K28">
            <v>49000</v>
          </cell>
          <cell r="L28">
            <v>3000</v>
          </cell>
          <cell r="P28">
            <v>20000</v>
          </cell>
          <cell r="R28" t="str">
            <v>-</v>
          </cell>
          <cell r="S28">
            <v>14000</v>
          </cell>
          <cell r="T28">
            <v>20000</v>
          </cell>
          <cell r="U28">
            <v>10000</v>
          </cell>
          <cell r="V28">
            <v>12000</v>
          </cell>
          <cell r="X28">
            <v>15000</v>
          </cell>
          <cell r="Z28">
            <v>16000</v>
          </cell>
          <cell r="AA28" t="str">
            <v>6х4</v>
          </cell>
          <cell r="AB28">
            <v>2</v>
          </cell>
          <cell r="AC28">
            <v>15</v>
          </cell>
          <cell r="AD28">
            <v>300</v>
          </cell>
          <cell r="AE28">
            <v>292</v>
          </cell>
          <cell r="AF28" t="str">
            <v>ZF9</v>
          </cell>
          <cell r="AG28">
            <v>5.94</v>
          </cell>
          <cell r="AH28">
            <v>10</v>
          </cell>
          <cell r="AI28" t="str">
            <v>─</v>
          </cell>
          <cell r="AJ28" t="str">
            <v>11.00R20 11R22,5</v>
          </cell>
          <cell r="AK28">
            <v>350</v>
          </cell>
          <cell r="AL28" t="str">
            <v>шк-пет.</v>
          </cell>
          <cell r="AM28" t="str">
            <v xml:space="preserve">3-х ст.разгрузка, МКБ, МОБ, дв. Cummins ISB6.7E5 300 (Е-5), ТНВД BOSCH, система нейтрализ. ОГ (AdBlue), отоп. Планар, Common Rail, ДЗК, аэродин.козырек, боковая защита, тахограф российского стандарта с блоком СКЗИ, УВЭОС  </v>
          </cell>
          <cell r="AO28">
            <v>74000</v>
          </cell>
        </row>
        <row r="29">
          <cell r="A29" t="str">
            <v>65115-6059-50</v>
          </cell>
          <cell r="B29">
            <v>3654000</v>
          </cell>
          <cell r="C29">
            <v>1.0202517788724685</v>
          </cell>
          <cell r="D29">
            <v>3728000</v>
          </cell>
          <cell r="E29">
            <v>3504000</v>
          </cell>
          <cell r="I29">
            <v>80000</v>
          </cell>
          <cell r="K29">
            <v>49000</v>
          </cell>
          <cell r="L29">
            <v>3000</v>
          </cell>
          <cell r="P29">
            <v>20000</v>
          </cell>
          <cell r="R29" t="str">
            <v>-</v>
          </cell>
          <cell r="S29">
            <v>14000</v>
          </cell>
          <cell r="T29">
            <v>20000</v>
          </cell>
          <cell r="U29">
            <v>10000</v>
          </cell>
          <cell r="V29">
            <v>12000</v>
          </cell>
          <cell r="Z29">
            <v>16000</v>
          </cell>
          <cell r="AA29" t="str">
            <v>6х4</v>
          </cell>
          <cell r="AB29">
            <v>2</v>
          </cell>
          <cell r="AC29">
            <v>14.5</v>
          </cell>
          <cell r="AD29">
            <v>300</v>
          </cell>
          <cell r="AE29">
            <v>300</v>
          </cell>
          <cell r="AF29" t="str">
            <v>ZF9</v>
          </cell>
          <cell r="AG29">
            <v>4.9800000000000004</v>
          </cell>
          <cell r="AH29">
            <v>10</v>
          </cell>
          <cell r="AI29" t="str">
            <v>─</v>
          </cell>
          <cell r="AJ29" t="str">
            <v>11.00R20 11R22,5</v>
          </cell>
          <cell r="AK29">
            <v>350</v>
          </cell>
          <cell r="AL29" t="str">
            <v>шк-пет.</v>
          </cell>
          <cell r="AM29" t="str">
            <v xml:space="preserve">3-х ст.разгрузка, МКБ, МОБ, дв. КАМАЗ 740.705-300 (Е-5), ТНВД BOSCH, система нейтрализ. ОГ(AdBlue), Common Rail, ДЗК, аэродин.козырек, боковая защита,тахограф российского стандарта с блоком СКЗИ, УВЭОС  </v>
          </cell>
          <cell r="AO29">
            <v>74000</v>
          </cell>
        </row>
        <row r="30">
          <cell r="A30" t="str">
            <v>45144-6091-48(А5)</v>
          </cell>
          <cell r="B30">
            <v>3800000</v>
          </cell>
          <cell r="C30">
            <v>1.0194736842105263</v>
          </cell>
          <cell r="D30">
            <v>3874000</v>
          </cell>
          <cell r="E30">
            <v>3613000</v>
          </cell>
          <cell r="G30">
            <v>0</v>
          </cell>
          <cell r="I30">
            <v>80000</v>
          </cell>
          <cell r="K30">
            <v>49000</v>
          </cell>
          <cell r="L30">
            <v>3000</v>
          </cell>
          <cell r="S30">
            <v>65200</v>
          </cell>
          <cell r="T30">
            <v>20000</v>
          </cell>
          <cell r="U30">
            <v>10000</v>
          </cell>
          <cell r="V30">
            <v>12000</v>
          </cell>
          <cell r="W30">
            <v>5000</v>
          </cell>
          <cell r="Z30">
            <v>16000</v>
          </cell>
          <cell r="AA30" t="str">
            <v>6х4</v>
          </cell>
          <cell r="AB30">
            <v>2</v>
          </cell>
          <cell r="AC30">
            <v>14.5</v>
          </cell>
          <cell r="AD30">
            <v>300</v>
          </cell>
          <cell r="AE30">
            <v>292</v>
          </cell>
          <cell r="AF30" t="str">
            <v>ZF9</v>
          </cell>
          <cell r="AG30">
            <v>5.94</v>
          </cell>
          <cell r="AH30">
            <v>19</v>
          </cell>
          <cell r="AI30">
            <v>1</v>
          </cell>
          <cell r="AJ30" t="str">
            <v>11.00R20 11.00R22,5</v>
          </cell>
          <cell r="AK30">
            <v>350</v>
          </cell>
          <cell r="AL30" t="str">
            <v>шк-пет.</v>
          </cell>
          <cell r="AM30" t="str">
            <v xml:space="preserve">бок.разгрузка, МКБ, МОБ, дв. Cummins ISB6.7E5 300 (Е-5), ТНВД BOSCH, система нейтрализ. ОГ(AdBlue), ДЗК, на ш.65115-3091-48(А5), аэродинамич.козырек, УВЭОС  </v>
          </cell>
          <cell r="AO30">
            <v>74000</v>
          </cell>
        </row>
        <row r="31">
          <cell r="A31" t="str">
            <v>65111-6020-48(A5)</v>
          </cell>
          <cell r="B31">
            <v>4095000</v>
          </cell>
          <cell r="C31">
            <v>1.0197802197802197</v>
          </cell>
          <cell r="D31">
            <v>4176000</v>
          </cell>
          <cell r="E31">
            <v>3966000</v>
          </cell>
          <cell r="F31">
            <v>20000</v>
          </cell>
          <cell r="G31">
            <v>0</v>
          </cell>
          <cell r="I31">
            <v>80000</v>
          </cell>
          <cell r="K31">
            <v>49000</v>
          </cell>
          <cell r="L31">
            <v>3000</v>
          </cell>
          <cell r="T31">
            <v>20000</v>
          </cell>
          <cell r="U31">
            <v>10000</v>
          </cell>
          <cell r="V31">
            <v>12000</v>
          </cell>
          <cell r="Z31">
            <v>16000</v>
          </cell>
          <cell r="AA31" t="str">
            <v>6х6</v>
          </cell>
          <cell r="AB31">
            <v>2</v>
          </cell>
          <cell r="AC31">
            <v>14</v>
          </cell>
          <cell r="AD31">
            <v>300</v>
          </cell>
          <cell r="AE31">
            <v>292</v>
          </cell>
          <cell r="AF31" t="str">
            <v>ZF9</v>
          </cell>
          <cell r="AG31">
            <v>6.53</v>
          </cell>
          <cell r="AH31">
            <v>8.6999999999999993</v>
          </cell>
          <cell r="AI31" t="str">
            <v>─</v>
          </cell>
          <cell r="AJ31" t="str">
            <v>11.00R20 11R22,5</v>
          </cell>
          <cell r="AK31" t="str">
            <v>2х210</v>
          </cell>
          <cell r="AL31" t="str">
            <v>шк-пет.</v>
          </cell>
          <cell r="AM31" t="str">
            <v xml:space="preserve">зад.разгрузка,  дв. Cummins ISB6.7E5 300 (Е-5), топл. ап. BOSCH, система нейтрализ. ОГ(AdBlue), Common Rail, МКБ, МОБ, аэродинамич.козырек, боковая защита, тахограф российского стандарта с блоком СКЗИ, УВЭОС  </v>
          </cell>
          <cell r="AO31">
            <v>81000</v>
          </cell>
        </row>
        <row r="32">
          <cell r="A32" t="str">
            <v>65111-6020-50</v>
          </cell>
          <cell r="B32">
            <v>4095000</v>
          </cell>
          <cell r="C32">
            <v>1.0197802197802197</v>
          </cell>
          <cell r="D32">
            <v>4176000</v>
          </cell>
          <cell r="E32">
            <v>3966000</v>
          </cell>
          <cell r="F32">
            <v>20000</v>
          </cell>
          <cell r="I32">
            <v>80000</v>
          </cell>
          <cell r="K32">
            <v>49000</v>
          </cell>
          <cell r="L32">
            <v>3000</v>
          </cell>
          <cell r="T32">
            <v>20000</v>
          </cell>
          <cell r="U32">
            <v>10000</v>
          </cell>
          <cell r="V32">
            <v>12000</v>
          </cell>
          <cell r="Z32">
            <v>16000</v>
          </cell>
          <cell r="AA32" t="str">
            <v>6х6</v>
          </cell>
          <cell r="AB32">
            <v>2</v>
          </cell>
          <cell r="AC32">
            <v>13.775</v>
          </cell>
          <cell r="AD32">
            <v>300</v>
          </cell>
          <cell r="AE32">
            <v>300</v>
          </cell>
          <cell r="AF32" t="str">
            <v>ZF9</v>
          </cell>
          <cell r="AG32">
            <v>4.9800000000000004</v>
          </cell>
          <cell r="AH32">
            <v>8.6999999999999993</v>
          </cell>
          <cell r="AI32" t="str">
            <v>─</v>
          </cell>
          <cell r="AJ32" t="str">
            <v>11.00R20 11R22,5</v>
          </cell>
          <cell r="AK32">
            <v>350</v>
          </cell>
          <cell r="AL32" t="str">
            <v>шк-пет.</v>
          </cell>
          <cell r="AM32" t="str">
            <v xml:space="preserve">зад.разгрузка,  дв. КАМАЗ 740.705-300 (Е-5), ТНВД BOSCH, система нейтрализ. ОГ(AdBlue), топл. ап. BOSCH, Common Rail, обогрев платф, МКБ, МОБ, аэродинамич.козырек, боковая защита, тахограф российского стандарта с блоком СКЗИ, УВЭОС  </v>
          </cell>
          <cell r="AO32">
            <v>81000</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П"/>
      <sheetName val="расчет доп 65"/>
      <sheetName val="расчет"/>
      <sheetName val="Лист2"/>
      <sheetName val="Лист4"/>
      <sheetName val="Лист5"/>
      <sheetName val="Лист6"/>
    </sheetNames>
    <sheetDataSet>
      <sheetData sheetId="0"/>
      <sheetData sheetId="1" refreshError="1"/>
      <sheetData sheetId="2">
        <row r="7">
          <cell r="A7" t="str">
            <v>САМОСВАЛЫ</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6"/>
  </sheetPr>
  <dimension ref="A1:Q134"/>
  <sheetViews>
    <sheetView tabSelected="1" view="pageBreakPreview" topLeftCell="A10" zoomScale="98" zoomScaleNormal="100" zoomScaleSheetLayoutView="98" workbookViewId="0">
      <selection activeCell="G17" sqref="G17"/>
    </sheetView>
  </sheetViews>
  <sheetFormatPr defaultRowHeight="12.75" x14ac:dyDescent="0.2"/>
  <cols>
    <col min="1" max="1" width="19.42578125" style="14" customWidth="1"/>
    <col min="2" max="2" width="13.42578125" style="3" customWidth="1"/>
    <col min="3" max="3" width="12.28515625" style="7" customWidth="1"/>
    <col min="4" max="4" width="6.42578125" style="6" customWidth="1"/>
    <col min="5" max="5" width="4.7109375" style="7" customWidth="1"/>
    <col min="6" max="6" width="7.42578125" style="8" customWidth="1"/>
    <col min="7" max="7" width="6.42578125" style="9" customWidth="1"/>
    <col min="8" max="8" width="8.28515625" style="9" customWidth="1"/>
    <col min="9" max="9" width="6.85546875" style="9" customWidth="1"/>
    <col min="10" max="10" width="5.140625" style="4" customWidth="1"/>
    <col min="11" max="11" width="7.42578125" style="10" customWidth="1"/>
    <col min="12" max="12" width="7.7109375" style="6" customWidth="1"/>
    <col min="13" max="13" width="10.85546875" style="6" customWidth="1"/>
    <col min="14" max="14" width="8.42578125" style="6" customWidth="1"/>
    <col min="15" max="15" width="9.5703125" style="6" customWidth="1"/>
    <col min="16" max="16" width="58" style="124" customWidth="1"/>
    <col min="17" max="17" width="47.7109375" style="124" customWidth="1"/>
    <col min="18" max="16384" width="9.140625" style="1"/>
  </cols>
  <sheetData>
    <row r="1" spans="1:17" ht="20.25" x14ac:dyDescent="0.3">
      <c r="A1" s="2"/>
      <c r="P1" s="127" t="s">
        <v>275</v>
      </c>
      <c r="Q1" s="127"/>
    </row>
    <row r="2" spans="1:17" ht="20.25" x14ac:dyDescent="0.3">
      <c r="A2" s="2"/>
      <c r="P2" s="127" t="s">
        <v>276</v>
      </c>
      <c r="Q2" s="127"/>
    </row>
    <row r="3" spans="1:17" ht="20.25" x14ac:dyDescent="0.3">
      <c r="A3" s="2"/>
      <c r="P3" s="127" t="s">
        <v>277</v>
      </c>
      <c r="Q3" s="127"/>
    </row>
    <row r="4" spans="1:17" ht="20.25" x14ac:dyDescent="0.3">
      <c r="A4" s="2"/>
      <c r="P4" s="127" t="s">
        <v>278</v>
      </c>
      <c r="Q4" s="127"/>
    </row>
    <row r="5" spans="1:17" ht="20.25" x14ac:dyDescent="0.3">
      <c r="A5" s="2"/>
      <c r="P5" s="127" t="s">
        <v>279</v>
      </c>
      <c r="Q5" s="127"/>
    </row>
    <row r="6" spans="1:17" ht="18.75" x14ac:dyDescent="0.3">
      <c r="A6" s="2"/>
      <c r="P6" s="11"/>
      <c r="Q6" s="11"/>
    </row>
    <row r="7" spans="1:17" ht="24.75" customHeight="1" x14ac:dyDescent="0.2">
      <c r="A7" s="243" t="s">
        <v>280</v>
      </c>
      <c r="B7" s="243"/>
      <c r="C7" s="243"/>
      <c r="D7" s="243"/>
      <c r="E7" s="243"/>
      <c r="F7" s="243"/>
      <c r="G7" s="243"/>
      <c r="H7" s="243"/>
      <c r="I7" s="243"/>
      <c r="J7" s="243"/>
      <c r="K7" s="243"/>
      <c r="L7" s="243"/>
      <c r="M7" s="243"/>
      <c r="N7" s="243"/>
      <c r="O7" s="243"/>
      <c r="P7" s="243"/>
      <c r="Q7" s="128"/>
    </row>
    <row r="8" spans="1:17" ht="21" customHeight="1" x14ac:dyDescent="0.3">
      <c r="A8" s="244" t="s">
        <v>281</v>
      </c>
      <c r="B8" s="244"/>
      <c r="C8" s="244"/>
      <c r="D8" s="244"/>
      <c r="E8" s="244"/>
      <c r="F8" s="244"/>
      <c r="G8" s="244"/>
      <c r="H8" s="244"/>
      <c r="I8" s="244"/>
      <c r="J8" s="244"/>
      <c r="K8" s="244"/>
      <c r="L8" s="244"/>
      <c r="M8" s="244"/>
      <c r="N8" s="244"/>
      <c r="O8" s="244"/>
      <c r="P8" s="244"/>
      <c r="Q8" s="129"/>
    </row>
    <row r="9" spans="1:17" ht="15" customHeight="1" x14ac:dyDescent="0.3">
      <c r="A9" s="129"/>
      <c r="B9" s="129"/>
      <c r="C9" s="129"/>
      <c r="D9" s="129"/>
      <c r="E9" s="129"/>
      <c r="F9" s="129"/>
      <c r="G9" s="129"/>
      <c r="H9" s="129"/>
      <c r="I9" s="129"/>
      <c r="J9" s="129"/>
      <c r="K9" s="129"/>
      <c r="L9" s="129"/>
      <c r="M9" s="129"/>
      <c r="N9" s="129"/>
      <c r="O9" s="129"/>
      <c r="P9" s="129"/>
      <c r="Q9" s="129"/>
    </row>
    <row r="10" spans="1:17" ht="13.5" customHeight="1" thickBot="1" x14ac:dyDescent="0.3">
      <c r="P10" s="16" t="s">
        <v>282</v>
      </c>
      <c r="Q10" s="16"/>
    </row>
    <row r="11" spans="1:17" s="17" customFormat="1" ht="34.5" customHeight="1" thickBot="1" x14ac:dyDescent="0.25">
      <c r="A11" s="245" t="s">
        <v>2</v>
      </c>
      <c r="B11" s="245" t="s">
        <v>283</v>
      </c>
      <c r="C11" s="247"/>
      <c r="D11" s="248" t="s">
        <v>5</v>
      </c>
      <c r="E11" s="250" t="s">
        <v>6</v>
      </c>
      <c r="F11" s="252" t="s">
        <v>7</v>
      </c>
      <c r="G11" s="254" t="s">
        <v>8</v>
      </c>
      <c r="H11" s="255"/>
      <c r="I11" s="256" t="s">
        <v>9</v>
      </c>
      <c r="J11" s="258" t="s">
        <v>10</v>
      </c>
      <c r="K11" s="235" t="s">
        <v>11</v>
      </c>
      <c r="L11" s="237" t="s">
        <v>12</v>
      </c>
      <c r="M11" s="239" t="s">
        <v>13</v>
      </c>
      <c r="N11" s="239" t="s">
        <v>14</v>
      </c>
      <c r="O11" s="239" t="s">
        <v>15</v>
      </c>
      <c r="P11" s="241" t="s">
        <v>16</v>
      </c>
      <c r="Q11" s="227" t="s">
        <v>284</v>
      </c>
    </row>
    <row r="12" spans="1:17" s="17" customFormat="1" ht="53.25" customHeight="1" thickBot="1" x14ac:dyDescent="0.25">
      <c r="A12" s="246"/>
      <c r="B12" s="18" t="s">
        <v>285</v>
      </c>
      <c r="C12" s="130" t="s">
        <v>286</v>
      </c>
      <c r="D12" s="249"/>
      <c r="E12" s="251"/>
      <c r="F12" s="253"/>
      <c r="G12" s="20" t="s">
        <v>21</v>
      </c>
      <c r="H12" s="20" t="s">
        <v>22</v>
      </c>
      <c r="I12" s="257"/>
      <c r="J12" s="259"/>
      <c r="K12" s="236"/>
      <c r="L12" s="238"/>
      <c r="M12" s="240"/>
      <c r="N12" s="240"/>
      <c r="O12" s="240"/>
      <c r="P12" s="242"/>
      <c r="Q12" s="228"/>
    </row>
    <row r="13" spans="1:17" s="21" customFormat="1" ht="19.5" customHeight="1" thickBot="1" x14ac:dyDescent="0.25">
      <c r="A13" s="229" t="s">
        <v>23</v>
      </c>
      <c r="B13" s="230"/>
      <c r="C13" s="230"/>
      <c r="D13" s="230"/>
      <c r="E13" s="230"/>
      <c r="F13" s="230"/>
      <c r="G13" s="230"/>
      <c r="H13" s="230"/>
      <c r="I13" s="230"/>
      <c r="J13" s="230"/>
      <c r="K13" s="230"/>
      <c r="L13" s="230"/>
      <c r="M13" s="230"/>
      <c r="N13" s="230"/>
      <c r="O13" s="230"/>
      <c r="P13" s="231"/>
      <c r="Q13" s="131"/>
    </row>
    <row r="14" spans="1:17" s="22" customFormat="1" ht="51" x14ac:dyDescent="0.2">
      <c r="A14" s="23" t="s">
        <v>24</v>
      </c>
      <c r="B14" s="132">
        <f>'[1]4308'!D7</f>
        <v>2955000</v>
      </c>
      <c r="C14" s="133">
        <f>B14*1.2</f>
        <v>3546000</v>
      </c>
      <c r="D14" s="27" t="str">
        <f>'[1]4308'!R7</f>
        <v>4х2</v>
      </c>
      <c r="E14" s="28">
        <f>'[1]4308'!S7</f>
        <v>2</v>
      </c>
      <c r="F14" s="29">
        <f>'[1]4308'!T7</f>
        <v>5.94</v>
      </c>
      <c r="G14" s="30">
        <f>'[1]4308'!U7</f>
        <v>250</v>
      </c>
      <c r="H14" s="30">
        <f>'[1]4308'!V7</f>
        <v>242</v>
      </c>
      <c r="I14" s="30" t="str">
        <f>'[1]4308'!W7</f>
        <v>ZF6</v>
      </c>
      <c r="J14" s="31">
        <f>'[1]4308'!X7</f>
        <v>4.22</v>
      </c>
      <c r="K14" s="32">
        <f>'[1]4308'!Y7</f>
        <v>38.4</v>
      </c>
      <c r="L14" s="33">
        <f>'[1]4308'!Z7</f>
        <v>1</v>
      </c>
      <c r="M14" s="33" t="str">
        <f>'[1]4308'!AA7</f>
        <v>245/70R19,5</v>
      </c>
      <c r="N14" s="33">
        <f>'[1]4308'!AB7</f>
        <v>210</v>
      </c>
      <c r="O14" s="33" t="str">
        <f>'[1]4308'!AC7</f>
        <v>шк-пет.</v>
      </c>
      <c r="P14" s="34" t="str">
        <f>'[1]4308'!AD7</f>
        <v>МКБ, дв. Сummins  ISB6.7E5 250 (Е-5), ТНВД BOSCH, система нейтрализ. ОГ(AdBlue), КПП ZF6S1000, тент, каркас, внутр. размеры платформы 6112х2470х730 мм, ДЗК, боковая защита,  тахограф российского стандарта с блоком СКЗИ, УВЭОС</v>
      </c>
      <c r="Q14" s="134" t="s">
        <v>287</v>
      </c>
    </row>
    <row r="15" spans="1:17" s="22" customFormat="1" ht="51" x14ac:dyDescent="0.2">
      <c r="A15" s="23" t="s">
        <v>25</v>
      </c>
      <c r="B15" s="132">
        <f>'[1]4308'!D8</f>
        <v>2985000</v>
      </c>
      <c r="C15" s="133">
        <f>B15*1.2</f>
        <v>3582000</v>
      </c>
      <c r="D15" s="27" t="str">
        <f>'[1]4308'!R8</f>
        <v>4х2</v>
      </c>
      <c r="E15" s="28">
        <f>'[1]4308'!S8</f>
        <v>2</v>
      </c>
      <c r="F15" s="29">
        <f>'[1]4308'!T8</f>
        <v>5.94</v>
      </c>
      <c r="G15" s="30">
        <f>'[1]4308'!U8</f>
        <v>250</v>
      </c>
      <c r="H15" s="30">
        <f>'[1]4308'!V8</f>
        <v>242</v>
      </c>
      <c r="I15" s="30" t="str">
        <f>'[1]4308'!W8</f>
        <v>ZF6</v>
      </c>
      <c r="J15" s="31">
        <f>'[1]4308'!X8</f>
        <v>4.22</v>
      </c>
      <c r="K15" s="32">
        <f>'[1]4308'!Y8</f>
        <v>38.4</v>
      </c>
      <c r="L15" s="33">
        <f>'[1]4308'!Z8</f>
        <v>1</v>
      </c>
      <c r="M15" s="33" t="str">
        <f>'[1]4308'!AA8</f>
        <v>245/70R19,5</v>
      </c>
      <c r="N15" s="33">
        <f>'[1]4308'!AB8</f>
        <v>210</v>
      </c>
      <c r="O15" s="33" t="str">
        <f>'[1]4308'!AC8</f>
        <v>шк-пет.</v>
      </c>
      <c r="P15" s="34" t="str">
        <f>'[1]4308'!AD8</f>
        <v xml:space="preserve">МКБ, дв. Сummins  ISB6.7E5 250 (Е-5), ТНВД BOSCH, система нейтрализ. ОГ(AdBlue), КПП ZF6S1000, задняя пневмоподвеска, тент, каркас, внутр. размеры платформы 6112х2470х730 мм, ДЗК, боковая защита, тахограф российского стандарта с блоком СКЗИ, УВЭОС </v>
      </c>
      <c r="Q15" s="134" t="s">
        <v>287</v>
      </c>
    </row>
    <row r="16" spans="1:17" s="22" customFormat="1" ht="51" x14ac:dyDescent="0.2">
      <c r="A16" s="23" t="s">
        <v>33</v>
      </c>
      <c r="B16" s="132">
        <f>[1]борт6х4!D8</f>
        <v>3956000</v>
      </c>
      <c r="C16" s="133">
        <f>B16*1.2</f>
        <v>4747200</v>
      </c>
      <c r="D16" s="27" t="str">
        <f>[1]борт6х4!T8</f>
        <v>6х4</v>
      </c>
      <c r="E16" s="28">
        <f>[1]борт6х4!U8</f>
        <v>2</v>
      </c>
      <c r="F16" s="29">
        <f>[1]борт6х4!V8</f>
        <v>14.5</v>
      </c>
      <c r="G16" s="30">
        <f>[1]борт6х4!W8</f>
        <v>300</v>
      </c>
      <c r="H16" s="30">
        <f>[1]борт6х4!X8</f>
        <v>292</v>
      </c>
      <c r="I16" s="30" t="str">
        <f>[1]борт6х4!Y8</f>
        <v>ZF9</v>
      </c>
      <c r="J16" s="31">
        <f>[1]борт6х4!Z8</f>
        <v>5.94</v>
      </c>
      <c r="K16" s="32">
        <f>[1]борт6х4!AA8</f>
        <v>46.8</v>
      </c>
      <c r="L16" s="33">
        <f>[1]борт6х4!AB8</f>
        <v>1</v>
      </c>
      <c r="M16" s="33" t="str">
        <f>[1]борт6х4!AC8</f>
        <v>11.00R20 11R22,5</v>
      </c>
      <c r="N16" s="33">
        <f>[1]борт6х4!AD8</f>
        <v>500</v>
      </c>
      <c r="O16" s="33" t="str">
        <f>[1]борт6х4!AE8</f>
        <v>шк-пет.</v>
      </c>
      <c r="P16" s="34" t="str">
        <f>[1]борт6х4!AF8</f>
        <v>МКБ, МОБ, дв. Cummins ISB6.7E5 300 (Е-5), ТНВД BOSCH, система нейтрализ. ОГ(AdBlue), тент, каркас, аэродинам.козырек, внутр. размеры платформы 7800х2470х730 мм, ДЗК, боковая защита, тахограф российского стандарта с блоком СКЗИ, УВЭОС</v>
      </c>
      <c r="Q16" s="134" t="s">
        <v>288</v>
      </c>
    </row>
    <row r="17" spans="1:17" s="22" customFormat="1" ht="51.75" thickBot="1" x14ac:dyDescent="0.25">
      <c r="A17" s="23" t="s">
        <v>34</v>
      </c>
      <c r="B17" s="132">
        <f>[1]борт6х4!D9</f>
        <v>3956000</v>
      </c>
      <c r="C17" s="133">
        <f>B17*1.2</f>
        <v>4747200</v>
      </c>
      <c r="D17" s="27" t="str">
        <f>[1]борт6х4!T9</f>
        <v>6х4</v>
      </c>
      <c r="E17" s="28">
        <f>[1]борт6х4!U9</f>
        <v>2</v>
      </c>
      <c r="F17" s="29">
        <f>[1]борт6х4!V9</f>
        <v>14</v>
      </c>
      <c r="G17" s="30">
        <f>[1]борт6х4!W9</f>
        <v>300</v>
      </c>
      <c r="H17" s="30">
        <f>[1]борт6х4!X9</f>
        <v>300</v>
      </c>
      <c r="I17" s="30" t="str">
        <f>[1]борт6х4!Y9</f>
        <v>ZF9</v>
      </c>
      <c r="J17" s="31">
        <f>[1]борт6х4!Z9</f>
        <v>4.9800000000000004</v>
      </c>
      <c r="K17" s="32">
        <f>[1]борт6х4!AA9</f>
        <v>46.8</v>
      </c>
      <c r="L17" s="33">
        <f>[1]борт6х4!AB9</f>
        <v>1</v>
      </c>
      <c r="M17" s="33" t="str">
        <f>[1]борт6х4!AC9</f>
        <v>11.00R20 11R22,5</v>
      </c>
      <c r="N17" s="33">
        <f>[1]борт6х4!AD9</f>
        <v>500</v>
      </c>
      <c r="O17" s="33" t="str">
        <f>[1]борт6х4!AE9</f>
        <v>шк-пет.</v>
      </c>
      <c r="P17" s="34" t="str">
        <f>[1]борт6х4!AF9</f>
        <v xml:space="preserve">МКБ, МОБ, дв. КАМАЗ 740.705-300 (Е-5), ТНВД BOSCH, система нейтрализ. ОГ(AdBlue), тент, каркас, аэродинам.козырек, внутр. размеры платформы 7800х2470х730 мм, ДЗК, боковая защита, тахограф российского стандарта с блоком СКЗИ, УВЭОС </v>
      </c>
      <c r="Q17" s="134" t="s">
        <v>288</v>
      </c>
    </row>
    <row r="18" spans="1:17" s="22" customFormat="1" ht="18" customHeight="1" thickBot="1" x14ac:dyDescent="0.25">
      <c r="A18" s="229" t="s">
        <v>40</v>
      </c>
      <c r="B18" s="230"/>
      <c r="C18" s="230"/>
      <c r="D18" s="230"/>
      <c r="E18" s="230"/>
      <c r="F18" s="230"/>
      <c r="G18" s="230"/>
      <c r="H18" s="230"/>
      <c r="I18" s="230"/>
      <c r="J18" s="230"/>
      <c r="K18" s="230"/>
      <c r="L18" s="230"/>
      <c r="M18" s="230"/>
      <c r="N18" s="230"/>
      <c r="O18" s="230"/>
      <c r="P18" s="231"/>
      <c r="Q18" s="131"/>
    </row>
    <row r="19" spans="1:17" s="22" customFormat="1" ht="38.25" x14ac:dyDescent="0.2">
      <c r="A19" s="53" t="s">
        <v>42</v>
      </c>
      <c r="B19" s="135">
        <f>[1]сед.тяг!D8</f>
        <v>3593000</v>
      </c>
      <c r="C19" s="136">
        <f t="shared" ref="C19:C34" si="0">B19*1.2</f>
        <v>4311600</v>
      </c>
      <c r="D19" s="27" t="str">
        <f>[1]сед.тяг!AQ8</f>
        <v>6х6</v>
      </c>
      <c r="E19" s="28">
        <f>[1]сед.тяг!AR8</f>
        <v>1</v>
      </c>
      <c r="F19" s="29">
        <f>[1]сед.тяг!AS8</f>
        <v>12.2</v>
      </c>
      <c r="G19" s="30">
        <f>[1]сед.тяг!AT8</f>
        <v>300</v>
      </c>
      <c r="H19" s="30">
        <f>[1]сед.тяг!AU8</f>
        <v>300</v>
      </c>
      <c r="I19" s="30" t="str">
        <f>[1]сед.тяг!AV8</f>
        <v>ZF9</v>
      </c>
      <c r="J19" s="31">
        <f>[1]сед.тяг!AW8</f>
        <v>6.53</v>
      </c>
      <c r="K19" s="32" t="str">
        <f>[1]сед.тяг!AX8</f>
        <v>─</v>
      </c>
      <c r="L19" s="33">
        <f>[1]сед.тяг!AY8</f>
        <v>1</v>
      </c>
      <c r="M19" s="33" t="str">
        <f>[1]сед.тяг!AZ8</f>
        <v>425/85R21</v>
      </c>
      <c r="N19" s="33" t="str">
        <f>[1]сед.тяг!BA8</f>
        <v>210+350</v>
      </c>
      <c r="O19" s="33" t="str">
        <f>[1]сед.тяг!BB8</f>
        <v>1450/1530</v>
      </c>
      <c r="P19" s="34" t="str">
        <f>[1]сед.тяг!BC8</f>
        <v xml:space="preserve">МКБ, МОБ, дв. КАМАЗ 740.705-300 (Е-5), ТНВД BOSCH, система нейтрализ. ОГ(AdBlue), Common Rail, аэродин. козырек, ДЗК, тахограф российского стандарта с блоком СКЗИ, УВЭОС </v>
      </c>
      <c r="Q19" s="134" t="s">
        <v>289</v>
      </c>
    </row>
    <row r="20" spans="1:17" s="22" customFormat="1" ht="77.25" customHeight="1" x14ac:dyDescent="0.2">
      <c r="A20" s="54" t="s">
        <v>45</v>
      </c>
      <c r="B20" s="73">
        <f>[1]сед.тяг!D11</f>
        <v>4850000</v>
      </c>
      <c r="C20" s="133">
        <f>B20*1.2</f>
        <v>5820000</v>
      </c>
      <c r="D20" s="27" t="str">
        <f>[1]сед.тяг!AQ11</f>
        <v>4х2</v>
      </c>
      <c r="E20" s="28">
        <f>[1]сед.тяг!AR11</f>
        <v>2</v>
      </c>
      <c r="F20" s="29">
        <f>[1]сед.тяг!AS11</f>
        <v>11.12</v>
      </c>
      <c r="G20" s="30">
        <f>[1]сед.тяг!AT11</f>
        <v>401</v>
      </c>
      <c r="H20" s="30">
        <f>[1]сед.тяг!AU11</f>
        <v>401</v>
      </c>
      <c r="I20" s="30" t="str">
        <f>[1]сед.тяг!AV11</f>
        <v>ZF16</v>
      </c>
      <c r="J20" s="29">
        <f>[1]сед.тяг!AW11</f>
        <v>3.077</v>
      </c>
      <c r="K20" s="32" t="str">
        <f>[1]сед.тяг!AX11</f>
        <v>─</v>
      </c>
      <c r="L20" s="33">
        <f>[1]сед.тяг!AY11</f>
        <v>1</v>
      </c>
      <c r="M20" s="33" t="str">
        <f>[1]сед.тяг!AZ11</f>
        <v>315/70R22,5</v>
      </c>
      <c r="N20" s="33">
        <f>[1]сед.тяг!BA11</f>
        <v>450</v>
      </c>
      <c r="O20" s="33">
        <f>[1]сед.тяг!BB11</f>
        <v>1150</v>
      </c>
      <c r="P20" s="34" t="str">
        <f>[1]сед.тяг!BC11</f>
        <v>дв. Mercedes-Benz OM457LA (Евро-5), система нейтрализ. ОГ (AdBlue), бак AdBlue 40 л, КПП ZF 16S2220 без интардера, зад. мост Daimler HL6 на пн.подвеске, МКБ, ECAS, EBS, ESP, ASR, каб. Daimler (низкая), пружин. подв. каб., кондиционер, отопитель каб. Webasto AT 2000 STC, тахограф российского стандарта с блоком СКЗИ (ADR), проблеск. маячки на крыше каб., ДЗК, без бок. огражд-я, УВЭОС</v>
      </c>
      <c r="Q20" s="134"/>
    </row>
    <row r="21" spans="1:17" s="22" customFormat="1" ht="81.75" customHeight="1" x14ac:dyDescent="0.2">
      <c r="A21" s="54" t="s">
        <v>46</v>
      </c>
      <c r="B21" s="73">
        <f>[1]сед.тяг!D12</f>
        <v>4957000</v>
      </c>
      <c r="C21" s="133">
        <f t="shared" si="0"/>
        <v>5948400</v>
      </c>
      <c r="D21" s="27" t="str">
        <f>[1]сед.тяг!AQ12</f>
        <v>4х2</v>
      </c>
      <c r="E21" s="28">
        <f>[1]сед.тяг!AR12</f>
        <v>2</v>
      </c>
      <c r="F21" s="29" t="str">
        <f>[1]сед.тяг!AS12</f>
        <v>10,720-10,370</v>
      </c>
      <c r="G21" s="30">
        <f>[1]сед.тяг!AT12</f>
        <v>401</v>
      </c>
      <c r="H21" s="30">
        <f>[1]сед.тяг!AU12</f>
        <v>401</v>
      </c>
      <c r="I21" s="30" t="str">
        <f>[1]сед.тяг!AV12</f>
        <v>ZF16</v>
      </c>
      <c r="J21" s="29">
        <f>[1]сед.тяг!AW12</f>
        <v>3.077</v>
      </c>
      <c r="K21" s="32" t="str">
        <f>[1]сед.тяг!AX12</f>
        <v>─</v>
      </c>
      <c r="L21" s="33">
        <f>[1]сед.тяг!AY12</f>
        <v>1</v>
      </c>
      <c r="M21" s="33" t="str">
        <f>[1]сед.тяг!AZ12</f>
        <v>315/70R22,5</v>
      </c>
      <c r="N21" s="30">
        <f>[1]сед.тяг!BA12</f>
        <v>700</v>
      </c>
      <c r="O21" s="33">
        <f>[1]сед.тяг!BB12</f>
        <v>1150</v>
      </c>
      <c r="P21" s="34" t="str">
        <f>[1]сед.тяг!BC12</f>
        <v>дв. Mercedes-Benz OM457LA (Евро-5), система нейтрализ. ОГ (AdBlue), бак AdBlue 70 л, КПП ZF 16S2220 без интардера, зад. мост Daimler HL6 на пн.подвеске, МКБ, ECAS, EBS, ESP, ASR, каб. Daimler (высокая), пружин. подв. каб., кондиционер, отопитель каб. Вебасто, тахограф российского стандарта с блоком СКЗИ, ДЗК, без бок. ограж-я, УВЭОС, утепл. каб., пер. ось Hande, аэродинамич. козырек</v>
      </c>
      <c r="Q21" s="134" t="s">
        <v>290</v>
      </c>
    </row>
    <row r="22" spans="1:17" s="21" customFormat="1" ht="89.25" x14ac:dyDescent="0.2">
      <c r="A22" s="54" t="s">
        <v>47</v>
      </c>
      <c r="B22" s="73">
        <f>[1]сед.тяг!D13</f>
        <v>5057000</v>
      </c>
      <c r="C22" s="133">
        <f t="shared" si="0"/>
        <v>6068400</v>
      </c>
      <c r="D22" s="27" t="str">
        <f>[1]сед.тяг!AQ13</f>
        <v>4х2</v>
      </c>
      <c r="E22" s="27">
        <f>[1]сед.тяг!AR13</f>
        <v>2</v>
      </c>
      <c r="F22" s="27" t="str">
        <f>[1]сед.тяг!AS13</f>
        <v>10,720-10,370</v>
      </c>
      <c r="G22" s="27">
        <f>[1]сед.тяг!AT13</f>
        <v>401</v>
      </c>
      <c r="H22" s="27">
        <f>[1]сед.тяг!AU13</f>
        <v>401</v>
      </c>
      <c r="I22" s="27" t="str">
        <f>[1]сед.тяг!AV13</f>
        <v>ZF
12АS</v>
      </c>
      <c r="J22" s="27">
        <f>[1]сед.тяг!AW13</f>
        <v>3.077</v>
      </c>
      <c r="K22" s="27" t="str">
        <f>[1]сед.тяг!AX13</f>
        <v>─</v>
      </c>
      <c r="L22" s="27">
        <f>[1]сед.тяг!AY13</f>
        <v>1</v>
      </c>
      <c r="M22" s="27" t="str">
        <f>[1]сед.тяг!AZ13</f>
        <v>315/70R22,5</v>
      </c>
      <c r="N22" s="27">
        <f>[1]сед.тяг!BA13</f>
        <v>700</v>
      </c>
      <c r="O22" s="27">
        <f>[1]сед.тяг!BB13</f>
        <v>1150</v>
      </c>
      <c r="P22" s="56" t="str">
        <f>[1]сед.тяг!BC13</f>
        <v>дв. Mercedes-Benz OM457LA (Евро-5), система нейтрализ. ОГ (AdBlue), бак AdBlue 70 л, АКПП ZF 12AS2130 без интардера, зад. мост Daimler HL6 на пн.подвеске, МКБ, ECAS, EBS, ESP, ASR, каб. Daimler (высокая), пружин. подв. каб., кондиционер, отопитель каб. Вебасто, тахограф российского стандарта с блоком СКЗИ, ДЗК, без бок. ограж-я, УВЭОС, утепл. каб., пер. ось Hande, аэродинамич. козырек</v>
      </c>
      <c r="Q22" s="137" t="s">
        <v>290</v>
      </c>
    </row>
    <row r="23" spans="1:17" s="21" customFormat="1" ht="78.75" customHeight="1" x14ac:dyDescent="0.2">
      <c r="A23" s="54" t="str">
        <f>[1]сед.тяг!A16</f>
        <v>54901-004-92**</v>
      </c>
      <c r="B23" s="138">
        <f>[1]сед.тяг!D16</f>
        <v>6333000</v>
      </c>
      <c r="C23" s="133">
        <f t="shared" si="0"/>
        <v>7599600</v>
      </c>
      <c r="D23" s="27" t="str">
        <f>[1]сед.тяг!AQ16</f>
        <v>4х2</v>
      </c>
      <c r="E23" s="27">
        <f>[1]сед.тяг!AR16</f>
        <v>2</v>
      </c>
      <c r="F23" s="27">
        <f>[1]сед.тяг!AS16</f>
        <v>10.43</v>
      </c>
      <c r="G23" s="27">
        <f>[1]сед.тяг!AT16</f>
        <v>450</v>
      </c>
      <c r="H23" s="27">
        <f>[1]сед.тяг!AU16</f>
        <v>450</v>
      </c>
      <c r="I23" s="27" t="str">
        <f>[1]сед.тяг!AV16</f>
        <v>ZF 12TX</v>
      </c>
      <c r="J23" s="27">
        <f>[1]сед.тяг!AW16</f>
        <v>2.278</v>
      </c>
      <c r="K23" s="27" t="str">
        <f>[1]сед.тяг!AX16</f>
        <v>─</v>
      </c>
      <c r="L23" s="27">
        <f>[1]сед.тяг!AY16</f>
        <v>2</v>
      </c>
      <c r="M23" s="27" t="str">
        <f>[1]сед.тяг!AZ16</f>
        <v>315/70R22,5</v>
      </c>
      <c r="N23" s="27" t="str">
        <f>[1]сед.тяг!BA16</f>
        <v>800+600</v>
      </c>
      <c r="O23" s="27">
        <f>[1]сед.тяг!BB16</f>
        <v>1150</v>
      </c>
      <c r="P23" s="56" t="str">
        <f>[1]сед.тяг!BC16</f>
        <v>дв. KAMAZ-910.12-450 (Евро-5), система нейтрализ. ОГ (AdBlue), АКПП ZF 12TX2210, зад. мост Daimler HL6 на пн.подвеске, МКБ, ECAS, EBS, ESP, ASR, кабина высокая, широкая, с ровным полом, пружинная подвеска каб., аэродин. козырек, кондиционер, ПЖД, тахограф российского стандарта с блоком СКЗИ, электронасос МОК, ИТИС, мультимедиа БИС, УВЭОС, холодильник</v>
      </c>
      <c r="Q23" s="137" t="s">
        <v>291</v>
      </c>
    </row>
    <row r="24" spans="1:17" s="21" customFormat="1" ht="78.75" customHeight="1" x14ac:dyDescent="0.2">
      <c r="A24" s="54" t="str">
        <f>[1]сед.тяг!A17</f>
        <v>54901-022-92**</v>
      </c>
      <c r="B24" s="138">
        <f>[1]сед.тяг!D17</f>
        <v>6318000</v>
      </c>
      <c r="C24" s="133">
        <f t="shared" si="0"/>
        <v>7581600</v>
      </c>
      <c r="D24" s="27" t="str">
        <f>[1]сед.тяг!AQ17</f>
        <v>4х2</v>
      </c>
      <c r="E24" s="27">
        <f>[1]сед.тяг!AR17</f>
        <v>2</v>
      </c>
      <c r="F24" s="27">
        <f>[1]сед.тяг!AS17</f>
        <v>10.95</v>
      </c>
      <c r="G24" s="27">
        <f>[1]сед.тяг!AT17</f>
        <v>450</v>
      </c>
      <c r="H24" s="27">
        <f>[1]сед.тяг!AU17</f>
        <v>450</v>
      </c>
      <c r="I24" s="27" t="str">
        <f>[1]сед.тяг!AV17</f>
        <v>ZF 12TX</v>
      </c>
      <c r="J24" s="27">
        <f>[1]сед.тяг!AW17</f>
        <v>2.278</v>
      </c>
      <c r="K24" s="27" t="str">
        <f>[1]сед.тяг!AX17</f>
        <v>─</v>
      </c>
      <c r="L24" s="27">
        <f>[1]сед.тяг!AY17</f>
        <v>2</v>
      </c>
      <c r="M24" s="27" t="str">
        <f>[1]сед.тяг!AZ17</f>
        <v>315/70R22,5</v>
      </c>
      <c r="N24" s="27">
        <f>[1]сед.тяг!BA17</f>
        <v>800</v>
      </c>
      <c r="O24" s="27">
        <f>[1]сед.тяг!BB17</f>
        <v>1150</v>
      </c>
      <c r="P24" s="56" t="str">
        <f>[1]сед.тяг!BC17</f>
        <v>дв. KAMAZ-910.12-450 (Евро-5), система нейтрализ. ОГ (AdBlue), АКПП ZF 12TX2210, зад. мост Daimler HL6 на пн.подвеске, МКБ, ECAS, EBS, ESP, ASR, кабина высокая, широкая, с ровным полом, пружинная подвеска каб., аэродин. козырек, кондиционер, ПЖД, ДЗК, тахограф российского стандарта с блоком СКЗИ, электронасос МОК, ИТИС, мультимедиа БИС, УВЭОС, холодильник</v>
      </c>
      <c r="Q24" s="137"/>
    </row>
    <row r="25" spans="1:17" s="21" customFormat="1" ht="38.25" x14ac:dyDescent="0.2">
      <c r="A25" s="54" t="s">
        <v>52</v>
      </c>
      <c r="B25" s="132">
        <f>[1]сед.тяг!D18</f>
        <v>3439000</v>
      </c>
      <c r="C25" s="133">
        <f t="shared" si="0"/>
        <v>4126800</v>
      </c>
      <c r="D25" s="27" t="str">
        <f>[1]сед.тяг!AQ18</f>
        <v>6х4</v>
      </c>
      <c r="E25" s="28">
        <f>[1]сед.тяг!AR18</f>
        <v>2</v>
      </c>
      <c r="F25" s="29">
        <f>[1]сед.тяг!AS18</f>
        <v>15.5</v>
      </c>
      <c r="G25" s="30">
        <f>[1]сед.тяг!AT18</f>
        <v>300</v>
      </c>
      <c r="H25" s="30">
        <f>[1]сед.тяг!AU18</f>
        <v>292</v>
      </c>
      <c r="I25" s="30" t="str">
        <f>[1]сед.тяг!AV18</f>
        <v>ZF9</v>
      </c>
      <c r="J25" s="31">
        <f>[1]сед.тяг!AW18</f>
        <v>5.94</v>
      </c>
      <c r="K25" s="32" t="str">
        <f>[1]сед.тяг!AX18</f>
        <v>─</v>
      </c>
      <c r="L25" s="33">
        <f>[1]сед.тяг!AY18</f>
        <v>1</v>
      </c>
      <c r="M25" s="33" t="str">
        <f>[1]сед.тяг!AZ18</f>
        <v>11R22,5</v>
      </c>
      <c r="N25" s="33">
        <f>[1]сед.тяг!BA18</f>
        <v>350</v>
      </c>
      <c r="O25" s="33" t="str">
        <f>[1]сед.тяг!BB18</f>
        <v>1255/1330</v>
      </c>
      <c r="P25" s="34" t="str">
        <f>[1]сед.тяг!BC18</f>
        <v>МКБ, МОБ, дв. Cummins ISB6.7E5 300 (Е-5), ТНВД BOSCH, система нейтрализ. ОГ(AdBlue), ДЗК, аэродинам.козырек, тахограф российского стандарта с блоком СКЗИ, УВЭОС, рестайлинг 2</v>
      </c>
      <c r="Q25" s="134" t="s">
        <v>288</v>
      </c>
    </row>
    <row r="26" spans="1:17" s="21" customFormat="1" ht="63.75" x14ac:dyDescent="0.2">
      <c r="A26" s="54" t="s">
        <v>58</v>
      </c>
      <c r="B26" s="73">
        <f>[1]сед.тяг!D24</f>
        <v>5670000</v>
      </c>
      <c r="C26" s="133">
        <f>B26*1.2</f>
        <v>6804000</v>
      </c>
      <c r="D26" s="27" t="str">
        <f>[1]сед.тяг!AQ24</f>
        <v>6х4</v>
      </c>
      <c r="E26" s="27">
        <f>[1]сед.тяг!AR24</f>
        <v>2</v>
      </c>
      <c r="F26" s="27">
        <f>[1]сед.тяг!AS24</f>
        <v>16.75</v>
      </c>
      <c r="G26" s="27">
        <f>[1]сед.тяг!AT24</f>
        <v>428</v>
      </c>
      <c r="H26" s="27">
        <f>[1]сед.тяг!AU24</f>
        <v>428</v>
      </c>
      <c r="I26" s="27" t="str">
        <f>[1]сед.тяг!AV24</f>
        <v>ZF16</v>
      </c>
      <c r="J26" s="27">
        <f>[1]сед.тяг!AW24</f>
        <v>3.7</v>
      </c>
      <c r="K26" s="27" t="str">
        <f>[1]сед.тяг!AX24</f>
        <v>-</v>
      </c>
      <c r="L26" s="27">
        <f>[1]сед.тяг!AY24</f>
        <v>1</v>
      </c>
      <c r="M26" s="27" t="str">
        <f>[1]сед.тяг!AZ24</f>
        <v>315/80R22,5</v>
      </c>
      <c r="N26" s="27" t="str">
        <f>[1]сед.тяг!BA24</f>
        <v>2х300</v>
      </c>
      <c r="O26" s="27" t="str">
        <f>[1]сед.тяг!BB24</f>
        <v>1300/1340</v>
      </c>
      <c r="P26" s="56" t="str">
        <f>[1]сед.тяг!BC24</f>
        <v>дв. Mercedes-Benz OM457LA (Евро-5), система нейтрализ. ОГ(AdBlue), КПП ZF 16S2220, вед. мосты Dana на пн.подвеске, МКБ, МОБ, ECAS, EBS, ESP, ASR, кабина Daimler (низкая), кондиционер, отопитель каб. Webasto AT 2000 STC, тахограф российского стандарта с блоком СКЗИ, УВЭОС</v>
      </c>
      <c r="Q26" s="134"/>
    </row>
    <row r="27" spans="1:17" s="21" customFormat="1" ht="63.75" x14ac:dyDescent="0.2">
      <c r="A27" s="54" t="s">
        <v>59</v>
      </c>
      <c r="B27" s="73">
        <f>[1]сед.тяг!D25</f>
        <v>5670000</v>
      </c>
      <c r="C27" s="133">
        <f t="shared" si="0"/>
        <v>6804000</v>
      </c>
      <c r="D27" s="27" t="str">
        <f>[1]сед.тяг!AQ25</f>
        <v>6х4</v>
      </c>
      <c r="E27" s="27">
        <f>[1]сед.тяг!AR25</f>
        <v>2</v>
      </c>
      <c r="F27" s="27">
        <f>[1]сед.тяг!AS25</f>
        <v>16.75</v>
      </c>
      <c r="G27" s="27">
        <f>[1]сед.тяг!AT25</f>
        <v>428</v>
      </c>
      <c r="H27" s="27">
        <f>[1]сед.тяг!AU25</f>
        <v>428</v>
      </c>
      <c r="I27" s="27" t="str">
        <f>[1]сед.тяг!AV25</f>
        <v>ZF16</v>
      </c>
      <c r="J27" s="27">
        <f>[1]сед.тяг!AW25</f>
        <v>3.7</v>
      </c>
      <c r="K27" s="27" t="str">
        <f>[1]сед.тяг!AX25</f>
        <v>-</v>
      </c>
      <c r="L27" s="27">
        <f>[1]сед.тяг!AY25</f>
        <v>1</v>
      </c>
      <c r="M27" s="27" t="str">
        <f>[1]сед.тяг!AZ25</f>
        <v>315/80R22,5</v>
      </c>
      <c r="N27" s="27" t="str">
        <f>[1]сед.тяг!BA25</f>
        <v>2х300</v>
      </c>
      <c r="O27" s="27" t="str">
        <f>[1]сед.тяг!BB25</f>
        <v>1300/1340</v>
      </c>
      <c r="P27" s="56" t="str">
        <f>[1]сед.тяг!BC25</f>
        <v>дв. Mercedes-Benz OM457LA (Евро-5), система нейтрализ. ОГ(AdBlue), КПП ZF 16S2220, вед. мосты Hande на пн.подвеске, МКБ, МОБ, ECAS, EBS, ESP, ASR, кабина Daimler (низкая), кондиционер, отопитель каб. Webasto AT 2000 STC, тахограф российского стандарта с блоком СКЗИ, УВЭОС</v>
      </c>
      <c r="Q27" s="137"/>
    </row>
    <row r="28" spans="1:17" s="21" customFormat="1" ht="76.5" x14ac:dyDescent="0.2">
      <c r="A28" s="54" t="s">
        <v>60</v>
      </c>
      <c r="B28" s="73">
        <f>[1]сед.тяг!D26</f>
        <v>5675000</v>
      </c>
      <c r="C28" s="133">
        <f t="shared" si="0"/>
        <v>6810000</v>
      </c>
      <c r="D28" s="27" t="str">
        <f>[1]сед.тяг!AQ26</f>
        <v>6x2-2</v>
      </c>
      <c r="E28" s="28">
        <f>[1]сед.тяг!AR26</f>
        <v>2</v>
      </c>
      <c r="F28" s="29">
        <f>[1]сед.тяг!AS26</f>
        <v>17.16</v>
      </c>
      <c r="G28" s="30">
        <f>[1]сед.тяг!AT26</f>
        <v>401</v>
      </c>
      <c r="H28" s="30">
        <f>[1]сед.тяг!AU26</f>
        <v>401</v>
      </c>
      <c r="I28" s="30" t="str">
        <f>[1]сед.тяг!AV26</f>
        <v>ZF16</v>
      </c>
      <c r="J28" s="29">
        <f>[1]сед.тяг!AW26</f>
        <v>3.077</v>
      </c>
      <c r="K28" s="32" t="str">
        <f>[1]сед.тяг!AX26</f>
        <v>─</v>
      </c>
      <c r="L28" s="33">
        <f>[1]сед.тяг!AY26</f>
        <v>1</v>
      </c>
      <c r="M28" s="33" t="str">
        <f>[1]сед.тяг!AZ26</f>
        <v>315/70R22,5</v>
      </c>
      <c r="N28" s="30">
        <f>[1]сед.тяг!BA26</f>
        <v>500</v>
      </c>
      <c r="O28" s="33">
        <f>[1]сед.тяг!BB26</f>
        <v>1150</v>
      </c>
      <c r="P28" s="34" t="str">
        <f>[1]сед.тяг!BC26</f>
        <v>дв. Mercedes-Benz OM457LA (Евро-5), система нейтрализ. ОГ (AdBlue), бак AdBlue 70 л, КПП ZF 16S2220 без интардера, вед. мост Daimler HL6 на пн.подвеске, МКБ, ECAS, EBS, ESP, ASR, задняя подъемная ось, каб. Daimler (высокая), аэродин. козырек, кондиционер, отопитель каб. Webasto AT 2000 STC, тахограф российского стандарта с блоком СКЗИ, ДЗК, УВЭОС</v>
      </c>
      <c r="Q28" s="134" t="s">
        <v>292</v>
      </c>
    </row>
    <row r="29" spans="1:17" s="21" customFormat="1" ht="76.5" x14ac:dyDescent="0.2">
      <c r="A29" s="54" t="s">
        <v>61</v>
      </c>
      <c r="B29" s="73">
        <f>[1]сед.тяг!D27</f>
        <v>5775000</v>
      </c>
      <c r="C29" s="133">
        <f t="shared" si="0"/>
        <v>6930000</v>
      </c>
      <c r="D29" s="27" t="str">
        <f>[1]сед.тяг!AQ27</f>
        <v>6x2-2</v>
      </c>
      <c r="E29" s="28">
        <f>[1]сед.тяг!AR27</f>
        <v>2</v>
      </c>
      <c r="F29" s="29">
        <f>[1]сед.тяг!AS27</f>
        <v>17.16</v>
      </c>
      <c r="G29" s="30">
        <f>[1]сед.тяг!AT27</f>
        <v>401</v>
      </c>
      <c r="H29" s="30">
        <f>[1]сед.тяг!AU27</f>
        <v>401</v>
      </c>
      <c r="I29" s="30" t="str">
        <f>[1]сед.тяг!AV27</f>
        <v>ZF
12АS</v>
      </c>
      <c r="J29" s="29">
        <f>[1]сед.тяг!AW27</f>
        <v>3.077</v>
      </c>
      <c r="K29" s="32" t="str">
        <f>[1]сед.тяг!AX27</f>
        <v>─</v>
      </c>
      <c r="L29" s="33">
        <f>[1]сед.тяг!AY27</f>
        <v>1</v>
      </c>
      <c r="M29" s="33" t="str">
        <f>[1]сед.тяг!AZ27</f>
        <v>315/70R22,5</v>
      </c>
      <c r="N29" s="30">
        <f>[1]сед.тяг!BA27</f>
        <v>500</v>
      </c>
      <c r="O29" s="33">
        <f>[1]сед.тяг!BB27</f>
        <v>1150</v>
      </c>
      <c r="P29" s="34" t="str">
        <f>[1]сед.тяг!BC27</f>
        <v>дв. Mercedes-Benz OM457LA (Евро-5), система нейтрализ. ОГ (AdBlue), бак AdBlue 70 л, КПП ZF 12AS2135 без интардера, вед. мост Daimler HL6 на пн.подвеске, МКБ, ECAS, EBS, ESP, ASR, задняя подъемная ось, каб. Daimler (высокая), аэродин. козырек,  кондиционер, отопитель каб. Webasto AT 2000 STC, тахограф российского стандарта с блоком СКЗИ, ДЗК, УВЭОС</v>
      </c>
      <c r="Q29" s="134" t="s">
        <v>292</v>
      </c>
    </row>
    <row r="30" spans="1:17" s="21" customFormat="1" ht="76.5" x14ac:dyDescent="0.2">
      <c r="A30" s="61" t="s">
        <v>62</v>
      </c>
      <c r="B30" s="138">
        <f>[1]сед.тяг!D28</f>
        <v>7287000</v>
      </c>
      <c r="C30" s="133">
        <f t="shared" si="0"/>
        <v>8744400</v>
      </c>
      <c r="D30" s="58" t="str">
        <f>[1]сед.тяг!AQ28</f>
        <v>6x2-2</v>
      </c>
      <c r="E30" s="58">
        <f>[1]сед.тяг!AR28</f>
        <v>2</v>
      </c>
      <c r="F30" s="58">
        <f>[1]сед.тяг!AS28</f>
        <v>16.5</v>
      </c>
      <c r="G30" s="58">
        <f>[1]сед.тяг!AT28</f>
        <v>450</v>
      </c>
      <c r="H30" s="58">
        <f>[1]сед.тяг!AU28</f>
        <v>450</v>
      </c>
      <c r="I30" s="58" t="str">
        <f>[1]сед.тяг!AV28</f>
        <v>ZF 12TX</v>
      </c>
      <c r="J30" s="58">
        <f>[1]сед.тяг!AW28</f>
        <v>2.278</v>
      </c>
      <c r="K30" s="58" t="str">
        <f>[1]сед.тяг!AX28</f>
        <v>─</v>
      </c>
      <c r="L30" s="58">
        <f>[1]сед.тяг!AY28</f>
        <v>1</v>
      </c>
      <c r="M30" s="58" t="str">
        <f>[1]сед.тяг!AZ28</f>
        <v>315/70R22,5</v>
      </c>
      <c r="N30" s="58">
        <f>[1]сед.тяг!BA28</f>
        <v>650</v>
      </c>
      <c r="O30" s="58">
        <f>[1]сед.тяг!BB28</f>
        <v>1150</v>
      </c>
      <c r="P30" s="59" t="str">
        <f>[1]сед.тяг!BC28</f>
        <v>дв. KAMAZ-910.12-450 (Евро-5), система нейтрализ. ОГ (AdBlue), АКПП ZF 12TX2210, зад. мост Daimler HL6 на пн.подвеске, МКБ, ECAS, EBS, ESP, ASR, кабина высокая, широкая, с ровным полом, пружинная подвеска каб., аэродин. козырек, кондиционер, ПЖД, тахограф российского стандарта с блоком СКЗИ, электронасос МОК, ИТИС, мультимедиа БИС, УВЭОС, холодильник, ДЗК</v>
      </c>
      <c r="Q30" s="134"/>
    </row>
    <row r="31" spans="1:17" s="21" customFormat="1" ht="76.5" x14ac:dyDescent="0.2">
      <c r="A31" s="61" t="s">
        <v>63</v>
      </c>
      <c r="B31" s="138">
        <f>[1]сед.тяг!D29</f>
        <v>7309000</v>
      </c>
      <c r="C31" s="133">
        <f t="shared" si="0"/>
        <v>8770800</v>
      </c>
      <c r="D31" s="58" t="str">
        <f>[1]сед.тяг!AQ29</f>
        <v>6x2-2</v>
      </c>
      <c r="E31" s="58">
        <f>[1]сед.тяг!AR29</f>
        <v>2</v>
      </c>
      <c r="F31" s="58">
        <f>[1]сед.тяг!AS29</f>
        <v>16.5</v>
      </c>
      <c r="G31" s="58">
        <f>[1]сед.тяг!AT29</f>
        <v>450</v>
      </c>
      <c r="H31" s="58">
        <f>[1]сед.тяг!AU29</f>
        <v>450</v>
      </c>
      <c r="I31" s="58" t="str">
        <f>[1]сед.тяг!AV29</f>
        <v>ZF 12TX</v>
      </c>
      <c r="J31" s="58">
        <f>[1]сед.тяг!AW29</f>
        <v>2.278</v>
      </c>
      <c r="K31" s="58" t="str">
        <f>[1]сед.тяг!AX29</f>
        <v>─</v>
      </c>
      <c r="L31" s="58">
        <f>[1]сед.тяг!AY29</f>
        <v>1</v>
      </c>
      <c r="M31" s="58" t="str">
        <f>[1]сед.тяг!AZ29</f>
        <v>315/70R22,5</v>
      </c>
      <c r="N31" s="58">
        <f>[1]сед.тяг!BA29</f>
        <v>650</v>
      </c>
      <c r="O31" s="58">
        <f>[1]сед.тяг!BB29</f>
        <v>1150</v>
      </c>
      <c r="P31" s="59" t="str">
        <f>[1]сед.тяг!BC29</f>
        <v>дв. KAMAZ-910.12-450 (Евро-5), система нейтрализ. ОГ (AdBlue), АКПП ZF 12TX2215 с КОМ, зад. мост Daimler HL6 на пн.подвеске, МКБ, ECAS, EBS, ESP, ASR, кабина высокая, широкая, с ровным полом, пружинная подвеска каб., аэродин. козырек, кондиционер, ПЖД, тахограф российского стандарта с блоком СКЗИ, электронасос МОК, ИТИС, мультимедиа БИС, УВЭОС, холодильник, ДЗК</v>
      </c>
      <c r="Q31" s="134"/>
    </row>
    <row r="32" spans="1:17" s="21" customFormat="1" ht="63.75" x14ac:dyDescent="0.2">
      <c r="A32" s="61" t="s">
        <v>67</v>
      </c>
      <c r="B32" s="132">
        <f>[1]сед.тяг!D33</f>
        <v>5308000</v>
      </c>
      <c r="C32" s="133">
        <f>B32*1.2</f>
        <v>6369600</v>
      </c>
      <c r="D32" s="58" t="str">
        <f>[1]сед.тяг!AQ33</f>
        <v>6х6</v>
      </c>
      <c r="E32" s="58">
        <f>[1]сед.тяг!AR33</f>
        <v>1</v>
      </c>
      <c r="F32" s="58">
        <f>[1]сед.тяг!AS33</f>
        <v>17.074999999999999</v>
      </c>
      <c r="G32" s="58">
        <f>[1]сед.тяг!AT33</f>
        <v>400</v>
      </c>
      <c r="H32" s="58">
        <f>[1]сед.тяг!AU33</f>
        <v>400</v>
      </c>
      <c r="I32" s="58" t="str">
        <f>[1]сед.тяг!AV33</f>
        <v>ZF16</v>
      </c>
      <c r="J32" s="58">
        <f>[1]сед.тяг!AW33</f>
        <v>6.88</v>
      </c>
      <c r="K32" s="58" t="str">
        <f>[1]сед.тяг!AX33</f>
        <v>─</v>
      </c>
      <c r="L32" s="58">
        <f>[1]сед.тяг!AY33</f>
        <v>1</v>
      </c>
      <c r="M32" s="58" t="str">
        <f>[1]сед.тяг!AZ33</f>
        <v>16.00R20</v>
      </c>
      <c r="N32" s="58">
        <f>[1]сед.тяг!BA33</f>
        <v>350</v>
      </c>
      <c r="O32" s="58" t="str">
        <f>[1]сед.тяг!BB33</f>
        <v>1530/1610</v>
      </c>
      <c r="P32" s="59" t="str">
        <f>[1]сед.тяг!BC33</f>
        <v xml:space="preserve">МКБ, МОБ, дв. КАМАЗ-740.735-400 (E-5), топл. ап. BOSCH, система нейтрализ. ОГ(AdBlue), РК КАМАЗ-631, ДЗК, круиз-контроль, диаметр шкворня 2", пневмоподв.каб., рестайлинг-2, кондиционер, аэродин. козырек, тахограф российского стандарта с блоком СКЗИ, УВЭОС </v>
      </c>
      <c r="Q32" s="134"/>
    </row>
    <row r="33" spans="1:17" s="21" customFormat="1" ht="51" x14ac:dyDescent="0.2">
      <c r="A33" s="61" t="s">
        <v>68</v>
      </c>
      <c r="B33" s="132">
        <f>[1]сед.тяг!D34</f>
        <v>5148000</v>
      </c>
      <c r="C33" s="133">
        <f t="shared" si="0"/>
        <v>6177600</v>
      </c>
      <c r="D33" s="58" t="str">
        <f>[1]сед.тяг!AQ34</f>
        <v>6х6</v>
      </c>
      <c r="E33" s="62">
        <f>[1]сед.тяг!AR34</f>
        <v>1</v>
      </c>
      <c r="F33" s="63">
        <f>[1]сед.тяг!AS34</f>
        <v>17.074999999999999</v>
      </c>
      <c r="G33" s="64">
        <f>[1]сед.тяг!AT34</f>
        <v>400</v>
      </c>
      <c r="H33" s="64">
        <f>[1]сед.тяг!AU34</f>
        <v>400</v>
      </c>
      <c r="I33" s="64" t="str">
        <f>[1]сед.тяг!AV34</f>
        <v>ZF16</v>
      </c>
      <c r="J33" s="65">
        <f>[1]сед.тяг!AW34</f>
        <v>6.88</v>
      </c>
      <c r="K33" s="66" t="str">
        <f>[1]сед.тяг!AX34</f>
        <v>─</v>
      </c>
      <c r="L33" s="67">
        <f>[1]сед.тяг!AY34</f>
        <v>1</v>
      </c>
      <c r="M33" s="67" t="str">
        <f>[1]сед.тяг!AZ34</f>
        <v>16.00R20</v>
      </c>
      <c r="N33" s="67">
        <f>[1]сед.тяг!BA34</f>
        <v>350</v>
      </c>
      <c r="O33" s="67" t="str">
        <f>[1]сед.тяг!BB34</f>
        <v>1530/1610</v>
      </c>
      <c r="P33" s="68" t="str">
        <f>[1]сед.тяг!BC34</f>
        <v xml:space="preserve">МКБ, МОБ, дв. КАМАЗ-740.735-400 (E-5), топл. ап. BOSCH, система нейтрализ. ОГ(AdBlue), РК КАМАЗ-6522, ДЗК, круиз-контроль, диаметр шкворня 2", пневмоподв.каб., аэродин. козырек, тахограф российского стандарта с блоком СКЗИ, УВЭОС </v>
      </c>
      <c r="Q33" s="134" t="s">
        <v>293</v>
      </c>
    </row>
    <row r="34" spans="1:17" s="21" customFormat="1" ht="51.75" thickBot="1" x14ac:dyDescent="0.25">
      <c r="A34" s="54" t="s">
        <v>69</v>
      </c>
      <c r="B34" s="69">
        <f>[1]сед.тяг!D35</f>
        <v>5635000</v>
      </c>
      <c r="C34" s="139">
        <f t="shared" si="0"/>
        <v>6762000</v>
      </c>
      <c r="D34" s="27" t="str">
        <f>[1]сед.тяг!AQ35</f>
        <v>6х4</v>
      </c>
      <c r="E34" s="28">
        <f>[1]сед.тяг!AR35</f>
        <v>2</v>
      </c>
      <c r="F34" s="29">
        <f>[1]сед.тяг!AS35</f>
        <v>23.225000000000001</v>
      </c>
      <c r="G34" s="30">
        <f>[1]сед.тяг!AT35</f>
        <v>428</v>
      </c>
      <c r="H34" s="30">
        <f>[1]сед.тяг!AU35</f>
        <v>428</v>
      </c>
      <c r="I34" s="30" t="str">
        <f>[1]сед.тяг!AV35</f>
        <v>ZF16</v>
      </c>
      <c r="J34" s="29">
        <f>[1]сед.тяг!AW35</f>
        <v>5.1100000000000003</v>
      </c>
      <c r="K34" s="32" t="str">
        <f>[1]сед.тяг!AX35</f>
        <v>-</v>
      </c>
      <c r="L34" s="33">
        <f>[1]сед.тяг!AY35</f>
        <v>1</v>
      </c>
      <c r="M34" s="33" t="str">
        <f>[1]сед.тяг!AZ35</f>
        <v>315/80R22,5</v>
      </c>
      <c r="N34" s="30" t="str">
        <f>[1]сед.тяг!BA35</f>
        <v>2х300</v>
      </c>
      <c r="O34" s="33" t="str">
        <f>[1]сед.тяг!BB35</f>
        <v>1340-1390</v>
      </c>
      <c r="P34" s="34" t="str">
        <f>[1]сед.тяг!BC35</f>
        <v>дв. Mercedes-Benz OM457LA (Евро-5), система нейтрализ. ОГ(AdBlue), КПП ZF 16S2220, МКБ, МОБ, ASR, кабина Daimler (низкая), кондиционер, отопитель каб. Webasto AT 2000 STC, тахограф российского стандарта с блоком СКЗИ, УВЭОС</v>
      </c>
      <c r="Q34" s="134" t="s">
        <v>294</v>
      </c>
    </row>
    <row r="35" spans="1:17" s="22" customFormat="1" ht="18.75" customHeight="1" thickBot="1" x14ac:dyDescent="0.25">
      <c r="A35" s="229" t="s">
        <v>70</v>
      </c>
      <c r="B35" s="230"/>
      <c r="C35" s="230"/>
      <c r="D35" s="230"/>
      <c r="E35" s="230"/>
      <c r="F35" s="230"/>
      <c r="G35" s="230"/>
      <c r="H35" s="230"/>
      <c r="I35" s="230"/>
      <c r="J35" s="230"/>
      <c r="K35" s="230"/>
      <c r="L35" s="230"/>
      <c r="M35" s="230"/>
      <c r="N35" s="230"/>
      <c r="O35" s="230"/>
      <c r="P35" s="231"/>
      <c r="Q35" s="131"/>
    </row>
    <row r="36" spans="1:17" s="22" customFormat="1" ht="51" x14ac:dyDescent="0.2">
      <c r="A36" s="54" t="s">
        <v>74</v>
      </c>
      <c r="B36" s="140">
        <f>[1]сам!D10</f>
        <v>3713000</v>
      </c>
      <c r="C36" s="136">
        <f t="shared" ref="C36:C59" si="1">B36*1.2</f>
        <v>4455600</v>
      </c>
      <c r="D36" s="27" t="str">
        <f>[1]сам!AA10</f>
        <v>6х4</v>
      </c>
      <c r="E36" s="28">
        <f>[1]сам!AB10</f>
        <v>2</v>
      </c>
      <c r="F36" s="29">
        <f>[1]сам!AC10</f>
        <v>12</v>
      </c>
      <c r="G36" s="30">
        <f>[1]сам!AD10</f>
        <v>300</v>
      </c>
      <c r="H36" s="30">
        <f>[1]сам!AE10</f>
        <v>292</v>
      </c>
      <c r="I36" s="30" t="str">
        <f>[1]сам!AF10</f>
        <v>ZF9</v>
      </c>
      <c r="J36" s="31">
        <f>[1]сам!AG10</f>
        <v>5.94</v>
      </c>
      <c r="K36" s="32">
        <f>[1]сам!AH10</f>
        <v>15.2</v>
      </c>
      <c r="L36" s="33">
        <f>[1]сам!AI10</f>
        <v>1</v>
      </c>
      <c r="M36" s="33" t="str">
        <f>[1]сам!AJ10</f>
        <v>11.00R20 11.00R22,5</v>
      </c>
      <c r="N36" s="33">
        <f>[1]сам!AK10</f>
        <v>500</v>
      </c>
      <c r="O36" s="33" t="str">
        <f>[1]сам!AL10</f>
        <v>шк-пет.</v>
      </c>
      <c r="P36" s="34" t="str">
        <f>[1]сам!AM10</f>
        <v xml:space="preserve">бок.разгрузка, надст.борта, МКБ, МОБ, дв. Cummins ISB6.7E5 300 (Е-5), ТНВД BOSCH, система нейтрализ. ОГ(AdBlue), ДЗК, на ш.65115-3063-48(А5), аэродин. козырек, боковая защита, тахограф российского стандарта с блоком СКЗИ, УВЭОС </v>
      </c>
      <c r="Q36" s="134" t="s">
        <v>295</v>
      </c>
    </row>
    <row r="37" spans="1:17" s="22" customFormat="1" ht="51" x14ac:dyDescent="0.2">
      <c r="A37" s="54" t="s">
        <v>75</v>
      </c>
      <c r="B37" s="138">
        <f>[1]сам!D11</f>
        <v>3713000</v>
      </c>
      <c r="C37" s="133">
        <f t="shared" si="1"/>
        <v>4455600</v>
      </c>
      <c r="D37" s="27" t="str">
        <f>[1]сам!AA11</f>
        <v>6х4</v>
      </c>
      <c r="E37" s="28">
        <f>[1]сам!AB11</f>
        <v>2</v>
      </c>
      <c r="F37" s="29">
        <f>[1]сам!AC11</f>
        <v>11.5</v>
      </c>
      <c r="G37" s="30">
        <f>[1]сам!AD11</f>
        <v>300</v>
      </c>
      <c r="H37" s="30">
        <f>[1]сам!AE11</f>
        <v>300</v>
      </c>
      <c r="I37" s="30" t="str">
        <f>[1]сам!AF11</f>
        <v>ZF9</v>
      </c>
      <c r="J37" s="31">
        <f>[1]сам!AG11</f>
        <v>4.9800000000000004</v>
      </c>
      <c r="K37" s="32">
        <f>[1]сам!AH11</f>
        <v>15.2</v>
      </c>
      <c r="L37" s="33">
        <f>[1]сам!AI11</f>
        <v>1</v>
      </c>
      <c r="M37" s="33" t="str">
        <f>[1]сам!AJ11</f>
        <v>11.00R20 11R22,5</v>
      </c>
      <c r="N37" s="33">
        <f>[1]сам!AK11</f>
        <v>500</v>
      </c>
      <c r="O37" s="33" t="str">
        <f>[1]сам!AL11</f>
        <v>шк-пет.</v>
      </c>
      <c r="P37" s="34" t="str">
        <f>[1]сам!AM11</f>
        <v xml:space="preserve">бок.разгрузка, надст.борта, МКБ, МОБ, дв. КАМАЗ 740.705-300 (Е-5), ТНВД BOSCH, система нейтрализ. ОГ(AdBlue), ДЗК, на ш.65115-3063-50, аэродин. козырек, боковая защита, тахограф российского стандарта с блоком СКЗИ, УВЭОС  </v>
      </c>
      <c r="Q37" s="134" t="s">
        <v>295</v>
      </c>
    </row>
    <row r="38" spans="1:17" s="22" customFormat="1" ht="51" x14ac:dyDescent="0.2">
      <c r="A38" s="54" t="s">
        <v>76</v>
      </c>
      <c r="B38" s="138">
        <f>[1]сам!D12</f>
        <v>3633000</v>
      </c>
      <c r="C38" s="133">
        <f t="shared" si="1"/>
        <v>4359600</v>
      </c>
      <c r="D38" s="27" t="str">
        <f>[1]сам!AA12</f>
        <v>6х4</v>
      </c>
      <c r="E38" s="28">
        <f>[1]сам!AB12</f>
        <v>2</v>
      </c>
      <c r="F38" s="29">
        <f>[1]сам!AC12</f>
        <v>11.5</v>
      </c>
      <c r="G38" s="30">
        <f>[1]сам!AD12</f>
        <v>300</v>
      </c>
      <c r="H38" s="30">
        <f>[1]сам!AE12</f>
        <v>300</v>
      </c>
      <c r="I38" s="30">
        <f>[1]сам!AF12</f>
        <v>154</v>
      </c>
      <c r="J38" s="31">
        <f>[1]сам!AG12</f>
        <v>4.9800000000000004</v>
      </c>
      <c r="K38" s="32">
        <f>[1]сам!AH12</f>
        <v>15.2</v>
      </c>
      <c r="L38" s="33">
        <f>[1]сам!AI12</f>
        <v>1</v>
      </c>
      <c r="M38" s="33" t="str">
        <f>[1]сам!AJ12</f>
        <v>11.00R20 11R22,5</v>
      </c>
      <c r="N38" s="33">
        <f>[1]сам!AK12</f>
        <v>500</v>
      </c>
      <c r="O38" s="33" t="str">
        <f>[1]сам!AL12</f>
        <v>шк-пет.</v>
      </c>
      <c r="P38" s="34" t="str">
        <f>[1]сам!AM12</f>
        <v xml:space="preserve">бок.разгрузка, надст.борта, МКБ, МОБ, дв. КАМАЗ 740.705-300 (Е-5), ТНВД BOSCH, система нейтрализ. ОГ(AdBlue), ДЗК, на ш.65115-3063-50, аэродин. козырек, боковая защита, тахограф российского стандарта с блоком СКЗИ, УВЭОС  </v>
      </c>
      <c r="Q38" s="134" t="s">
        <v>295</v>
      </c>
    </row>
    <row r="39" spans="1:17" s="22" customFormat="1" ht="51" x14ac:dyDescent="0.2">
      <c r="A39" s="71" t="s">
        <v>72</v>
      </c>
      <c r="B39" s="138">
        <f>[1]сам!D8</f>
        <v>2776000</v>
      </c>
      <c r="C39" s="141">
        <f t="shared" si="1"/>
        <v>3331200</v>
      </c>
      <c r="D39" s="39" t="str">
        <f>[1]сам!AA8</f>
        <v>4х2</v>
      </c>
      <c r="E39" s="40">
        <f>[1]сам!AB8</f>
        <v>2</v>
      </c>
      <c r="F39" s="41">
        <f>[1]сам!AC8</f>
        <v>7.5750000000000002</v>
      </c>
      <c r="G39" s="42">
        <f>[1]сам!AD8</f>
        <v>250</v>
      </c>
      <c r="H39" s="42">
        <f>[1]сам!AE8</f>
        <v>242</v>
      </c>
      <c r="I39" s="42" t="str">
        <f>[1]сам!AF8</f>
        <v>ZF6</v>
      </c>
      <c r="J39" s="43">
        <f>[1]сам!AG8</f>
        <v>6.53</v>
      </c>
      <c r="K39" s="44">
        <f>[1]сам!AH8</f>
        <v>6</v>
      </c>
      <c r="L39" s="45" t="str">
        <f>[1]сам!AI8</f>
        <v>–</v>
      </c>
      <c r="M39" s="45" t="str">
        <f>[1]сам!AJ8</f>
        <v>10.00R20 11R22,5</v>
      </c>
      <c r="N39" s="45">
        <f>[1]сам!AK8</f>
        <v>210</v>
      </c>
      <c r="O39" s="45" t="str">
        <f>[1]сам!AL8</f>
        <v>─</v>
      </c>
      <c r="P39" s="46" t="str">
        <f>[1]сам!AM8</f>
        <v xml:space="preserve">зад.разгрузка, овал.сеч., МКБ, дв. Сummins  ISB6.7E5 250 (Е-5), система нейтрализ. ОГ(AdBlue), ТНВД BOSCH, КПП ZF6S1000, полог, аэродин. козырек, боковая защита, ДЗК, тахограф российского стандарта с блоком СКЗИ, УВЭОС </v>
      </c>
      <c r="Q39" s="134" t="s">
        <v>296</v>
      </c>
    </row>
    <row r="40" spans="1:17" s="22" customFormat="1" ht="51" x14ac:dyDescent="0.2">
      <c r="A40" s="54" t="s">
        <v>73</v>
      </c>
      <c r="B40" s="138">
        <f>[1]сам!D9</f>
        <v>2861000</v>
      </c>
      <c r="C40" s="133">
        <f t="shared" si="1"/>
        <v>3433200</v>
      </c>
      <c r="D40" s="27" t="str">
        <f>[1]сам!AA9</f>
        <v>4х2</v>
      </c>
      <c r="E40" s="28">
        <f>[1]сам!AB9</f>
        <v>2</v>
      </c>
      <c r="F40" s="29">
        <f>[1]сам!AC9</f>
        <v>7.5750000000000002</v>
      </c>
      <c r="G40" s="30">
        <f>[1]сам!AD9</f>
        <v>250</v>
      </c>
      <c r="H40" s="30">
        <f>[1]сам!AE9</f>
        <v>242</v>
      </c>
      <c r="I40" s="30" t="str">
        <f>[1]сам!AF9</f>
        <v>ZF6</v>
      </c>
      <c r="J40" s="31">
        <f>[1]сам!AG9</f>
        <v>6.53</v>
      </c>
      <c r="K40" s="32">
        <f>[1]сам!AH9</f>
        <v>6</v>
      </c>
      <c r="L40" s="33" t="str">
        <f>[1]сам!AI9</f>
        <v>–</v>
      </c>
      <c r="M40" s="33" t="str">
        <f>[1]сам!AJ9</f>
        <v>10.00R20 11R22,5</v>
      </c>
      <c r="N40" s="33">
        <f>[1]сам!AK9</f>
        <v>210</v>
      </c>
      <c r="O40" s="33" t="str">
        <f>[1]сам!AL9</f>
        <v>─</v>
      </c>
      <c r="P40" s="34" t="str">
        <f>[1]сам!AM9</f>
        <v>зад.разгрузка, овал.сеч., МКБ, дв. Сummins  ISB6.7E5 250 (Е-5), система нейтрализ. ОГ(AdBlue), ТНВД BOSCH, КПП ZF6S1000, полог, рестайлинг 2,  аэродин. козырек, боковая защита, ДЗК, тахограф российского стандарта с блоком СКЗИ, УВЭОС</v>
      </c>
      <c r="Q40" s="134" t="s">
        <v>296</v>
      </c>
    </row>
    <row r="41" spans="1:17" s="74" customFormat="1" ht="51" x14ac:dyDescent="0.2">
      <c r="A41" s="54" t="s">
        <v>85</v>
      </c>
      <c r="B41" s="138">
        <f>[1]сам!D16</f>
        <v>3728000</v>
      </c>
      <c r="C41" s="142">
        <f t="shared" si="1"/>
        <v>4473600</v>
      </c>
      <c r="D41" s="27" t="str">
        <f>[1]сам!AA16</f>
        <v>6х4</v>
      </c>
      <c r="E41" s="28">
        <f>[1]сам!AB16</f>
        <v>2</v>
      </c>
      <c r="F41" s="29">
        <f>[1]сам!AC16</f>
        <v>15</v>
      </c>
      <c r="G41" s="30">
        <f>[1]сам!AD16</f>
        <v>300</v>
      </c>
      <c r="H41" s="30">
        <f>[1]сам!AE16</f>
        <v>292</v>
      </c>
      <c r="I41" s="30" t="str">
        <f>[1]сам!AF16</f>
        <v>ZF9</v>
      </c>
      <c r="J41" s="31">
        <f>[1]сам!AG16</f>
        <v>5.94</v>
      </c>
      <c r="K41" s="32">
        <f>[1]сам!AH16</f>
        <v>10</v>
      </c>
      <c r="L41" s="33" t="str">
        <f>[1]сам!AI16</f>
        <v>─</v>
      </c>
      <c r="M41" s="33" t="str">
        <f>[1]сам!AJ16</f>
        <v>11.00R20 11R22,5</v>
      </c>
      <c r="N41" s="33">
        <f>[1]сам!AK16</f>
        <v>350</v>
      </c>
      <c r="O41" s="33" t="str">
        <f>[1]сам!AL16</f>
        <v>шк-пет.</v>
      </c>
      <c r="P41" s="34" t="str">
        <f>[1]сам!AM16</f>
        <v xml:space="preserve">зад.разгрузка, ковш.типа, МКБ, МОБ, дв. Cummins ISB6.7E5 300 (Е-5), ТНВД BOSCH, отоп. Планар., система нейтрализ. ОГ (AdBlue), Common Rail, ДЗК, аэродин.козырек, боковая защита, тахограф российского стандарта с блоком СКЗИ, УВЭОС  </v>
      </c>
      <c r="Q41" s="134" t="s">
        <v>288</v>
      </c>
    </row>
    <row r="42" spans="1:17" s="74" customFormat="1" ht="51" x14ac:dyDescent="0.2">
      <c r="A42" s="54" t="s">
        <v>90</v>
      </c>
      <c r="B42" s="138">
        <f>[1]сам!D21</f>
        <v>3813000</v>
      </c>
      <c r="C42" s="142">
        <f t="shared" si="1"/>
        <v>4575600</v>
      </c>
      <c r="D42" s="27" t="str">
        <f>[1]сам!AA21</f>
        <v>6х4</v>
      </c>
      <c r="E42" s="27">
        <f>[1]сам!AB21</f>
        <v>2</v>
      </c>
      <c r="F42" s="27">
        <f>[1]сам!AC21</f>
        <v>15</v>
      </c>
      <c r="G42" s="27">
        <f>[1]сам!AD21</f>
        <v>300</v>
      </c>
      <c r="H42" s="27">
        <f>[1]сам!AE21</f>
        <v>292</v>
      </c>
      <c r="I42" s="27" t="str">
        <f>[1]сам!AF21</f>
        <v>ZF9</v>
      </c>
      <c r="J42" s="27">
        <f>[1]сам!AG21</f>
        <v>5.94</v>
      </c>
      <c r="K42" s="27">
        <f>[1]сам!AH21</f>
        <v>10</v>
      </c>
      <c r="L42" s="27" t="str">
        <f>[1]сам!AI21</f>
        <v>─</v>
      </c>
      <c r="M42" s="27" t="str">
        <f>[1]сам!AJ21</f>
        <v>11.00R20 11R22,5</v>
      </c>
      <c r="N42" s="27">
        <f>[1]сам!AK21</f>
        <v>350</v>
      </c>
      <c r="O42" s="27" t="str">
        <f>[1]сам!AL21</f>
        <v>шк-пет.</v>
      </c>
      <c r="P42" s="56" t="str">
        <f>[1]сам!AM21</f>
        <v xml:space="preserve">зад.разгрузка, ковш.типа, МКБ, МОБ, дв. Cummins ISB6.7E5 300 (Е-5), ТНВД BOSCH, система нейтрализ. ОГ (AdBlue), отоп. Планар, Common Rail, рестайлинг 2, ДЗК, аэродин.козырек, боковая защита, тахограф российского стандарта с блоком СКЗИ, УВЭОС  </v>
      </c>
      <c r="Q42" s="137" t="s">
        <v>288</v>
      </c>
    </row>
    <row r="43" spans="1:17" s="74" customFormat="1" ht="51" x14ac:dyDescent="0.2">
      <c r="A43" s="54" t="s">
        <v>91</v>
      </c>
      <c r="B43" s="138">
        <f>[1]сам!D22</f>
        <v>3727000</v>
      </c>
      <c r="C43" s="142">
        <f t="shared" si="1"/>
        <v>4472400</v>
      </c>
      <c r="D43" s="27" t="str">
        <f>[1]сам!AA22</f>
        <v>6х4</v>
      </c>
      <c r="E43" s="28">
        <f>[1]сам!AB22</f>
        <v>2</v>
      </c>
      <c r="F43" s="29">
        <f>[1]сам!AC22</f>
        <v>14.5</v>
      </c>
      <c r="G43" s="30">
        <f>[1]сам!AD22</f>
        <v>300</v>
      </c>
      <c r="H43" s="30">
        <f>[1]сам!AE22</f>
        <v>300</v>
      </c>
      <c r="I43" s="30" t="str">
        <f>[1]сам!AF22</f>
        <v>ZF9</v>
      </c>
      <c r="J43" s="31">
        <f>[1]сам!AG22</f>
        <v>4.9800000000000004</v>
      </c>
      <c r="K43" s="32">
        <f>[1]сам!AH22</f>
        <v>10</v>
      </c>
      <c r="L43" s="33" t="str">
        <f>[1]сам!AI22</f>
        <v>─</v>
      </c>
      <c r="M43" s="33" t="str">
        <f>[1]сам!AJ22</f>
        <v>11.00R20 11R22,5</v>
      </c>
      <c r="N43" s="33">
        <f>[1]сам!AK22</f>
        <v>350</v>
      </c>
      <c r="O43" s="33" t="str">
        <f>[1]сам!AL22</f>
        <v>шк-пет.</v>
      </c>
      <c r="P43" s="34" t="str">
        <f>[1]сам!AM22</f>
        <v xml:space="preserve">зад.разгрузка, ковш.типа, МКБ, МОБ, дв. КАМАЗ 740.705-300 (Е-5), ТНВД BOSCH, система нейтрализ. ОГ(AdBlue), Common Rail, обогрев платф., ДЗК, аэродин.козырек, боковая защита, тахограф российского стандарта с блоком СКЗИ, УВЭОС  </v>
      </c>
      <c r="Q43" s="134" t="s">
        <v>288</v>
      </c>
    </row>
    <row r="44" spans="1:17" s="74" customFormat="1" ht="51" x14ac:dyDescent="0.2">
      <c r="A44" s="54" t="s">
        <v>94</v>
      </c>
      <c r="B44" s="138">
        <f>[1]сам!D25</f>
        <v>3647000</v>
      </c>
      <c r="C44" s="142">
        <f t="shared" si="1"/>
        <v>4376400</v>
      </c>
      <c r="D44" s="27" t="str">
        <f>[1]сам!AA25</f>
        <v>6х4</v>
      </c>
      <c r="E44" s="28">
        <f>[1]сам!AB25</f>
        <v>2</v>
      </c>
      <c r="F44" s="29">
        <f>[1]сам!AC25</f>
        <v>14.5</v>
      </c>
      <c r="G44" s="30">
        <f>[1]сам!AD25</f>
        <v>300</v>
      </c>
      <c r="H44" s="30">
        <f>[1]сам!AE25</f>
        <v>300</v>
      </c>
      <c r="I44" s="30">
        <f>[1]сам!AF25</f>
        <v>154</v>
      </c>
      <c r="J44" s="31">
        <f>[1]сам!AG25</f>
        <v>4.9800000000000004</v>
      </c>
      <c r="K44" s="32">
        <f>[1]сам!AH25</f>
        <v>10</v>
      </c>
      <c r="L44" s="33" t="str">
        <f>[1]сам!AI25</f>
        <v>─</v>
      </c>
      <c r="M44" s="33" t="str">
        <f>[1]сам!AJ25</f>
        <v>11.00R20 11R22,5</v>
      </c>
      <c r="N44" s="33">
        <f>[1]сам!AK25</f>
        <v>350</v>
      </c>
      <c r="O44" s="33" t="str">
        <f>[1]сам!AL25</f>
        <v>шк-пет.</v>
      </c>
      <c r="P44" s="34" t="str">
        <f>[1]сам!AM25</f>
        <v xml:space="preserve">зад.разгрузка, ковш.типа, МКБ, МОБ, дв. КАМАЗ 740.705-300 (Е-5), ТНВД BOSCH, система нейтрализ. ОГ(AdBlue), Common Rail, обогрев платф., ДЗК, аэродин.козырек, боковая защита, тахограф российского стандарта с блоком СКЗИ, УВЭОС  </v>
      </c>
      <c r="Q44" s="134" t="s">
        <v>288</v>
      </c>
    </row>
    <row r="45" spans="1:17" s="74" customFormat="1" ht="51" x14ac:dyDescent="0.2">
      <c r="A45" s="54" t="s">
        <v>297</v>
      </c>
      <c r="B45" s="138">
        <f>'[1]сам тяж'!D10</f>
        <v>4461000</v>
      </c>
      <c r="C45" s="142">
        <f t="shared" si="1"/>
        <v>5353200</v>
      </c>
      <c r="D45" s="27" t="str">
        <f>'[1]сам тяж'!AD10</f>
        <v>6х4</v>
      </c>
      <c r="E45" s="27">
        <f>'[1]сам тяж'!AE10</f>
        <v>2</v>
      </c>
      <c r="F45" s="27">
        <f>'[1]сам тяж'!AF10</f>
        <v>20.074999999999999</v>
      </c>
      <c r="G45" s="27">
        <f>'[1]сам тяж'!AG10</f>
        <v>400</v>
      </c>
      <c r="H45" s="27">
        <f>'[1]сам тяж'!AH10</f>
        <v>400</v>
      </c>
      <c r="I45" s="27" t="str">
        <f>'[1]сам тяж'!AI10</f>
        <v>ZF16</v>
      </c>
      <c r="J45" s="27">
        <f>'[1]сам тяж'!AJ10</f>
        <v>5.1100000000000003</v>
      </c>
      <c r="K45" s="27">
        <f>'[1]сам тяж'!AK10</f>
        <v>20</v>
      </c>
      <c r="L45" s="27" t="str">
        <f>'[1]сам тяж'!AL10</f>
        <v>─</v>
      </c>
      <c r="M45" s="27" t="str">
        <f>'[1]сам тяж'!AM10</f>
        <v>315/80R22,5</v>
      </c>
      <c r="N45" s="27">
        <f>'[1]сам тяж'!AN10</f>
        <v>350</v>
      </c>
      <c r="O45" s="27" t="str">
        <f>'[1]сам тяж'!AO10</f>
        <v>─</v>
      </c>
      <c r="P45" s="56" t="str">
        <f>'[1]сам тяж'!AP10</f>
        <v xml:space="preserve">зад.разгрузка, прямоуг.сеч, МКБ, МОБ, дв. КАМАЗ-740.735-400 (E-5), топл. ап. BOSCH, система нейтрализ. ОГ(AdBlue), Common Rail, пневмоподв. каб., обогрев платф.,  ДЗК, аэродин.козырек, боковая защита, тахограф российского стандарта с блоком СКЗИ, УВЭОС </v>
      </c>
      <c r="Q45" s="134"/>
    </row>
    <row r="46" spans="1:17" s="74" customFormat="1" ht="51" x14ac:dyDescent="0.2">
      <c r="A46" s="54" t="s">
        <v>101</v>
      </c>
      <c r="B46" s="138">
        <f>'[1]сам тяж'!D14</f>
        <v>4461000</v>
      </c>
      <c r="C46" s="142">
        <f t="shared" si="1"/>
        <v>5353200</v>
      </c>
      <c r="D46" s="27" t="str">
        <f>'[1]сам тяж'!AD14</f>
        <v>6х4</v>
      </c>
      <c r="E46" s="28">
        <f>'[1]сам тяж'!AE14</f>
        <v>2</v>
      </c>
      <c r="F46" s="29">
        <f>'[1]сам тяж'!AF14</f>
        <v>20.074999999999999</v>
      </c>
      <c r="G46" s="30">
        <f>'[1]сам тяж'!AG14</f>
        <v>400</v>
      </c>
      <c r="H46" s="30">
        <f>'[1]сам тяж'!AH14</f>
        <v>400</v>
      </c>
      <c r="I46" s="30" t="str">
        <f>'[1]сам тяж'!AI14</f>
        <v>ZF16</v>
      </c>
      <c r="J46" s="31">
        <f>'[1]сам тяж'!AJ14</f>
        <v>5.1100000000000003</v>
      </c>
      <c r="K46" s="32">
        <f>'[1]сам тяж'!AK14</f>
        <v>20</v>
      </c>
      <c r="L46" s="33" t="str">
        <f>'[1]сам тяж'!AL14</f>
        <v>─</v>
      </c>
      <c r="M46" s="33" t="str">
        <f>'[1]сам тяж'!AM14</f>
        <v>315/80R22,5</v>
      </c>
      <c r="N46" s="33">
        <f>'[1]сам тяж'!AN14</f>
        <v>350</v>
      </c>
      <c r="O46" s="33" t="str">
        <f>'[1]сам тяж'!AO14</f>
        <v>─</v>
      </c>
      <c r="P46" s="34" t="str">
        <f>'[1]сам тяж'!AP14</f>
        <v xml:space="preserve">зад.разгрузка, прямоуг.сеч, МКБ, МОБ, дв. КАМАЗ-740.735-400 (E-5), топл. ап. АЗПИ, система нейтрализ. ОГ(AdBlue), Common Rail, пневмоподв. каб., обогрев платф., ДЗК, аэродин.козырек, боковая защита, тахограф российского стандарта с блоком СКЗИ, УВЭОС </v>
      </c>
      <c r="Q46" s="134" t="s">
        <v>293</v>
      </c>
    </row>
    <row r="47" spans="1:17" s="74" customFormat="1" ht="51" x14ac:dyDescent="0.2">
      <c r="A47" s="54" t="str">
        <f>'[1]сам тяж'!A24</f>
        <v>6520-6041-53</v>
      </c>
      <c r="B47" s="138">
        <f>'[1]сам тяж'!D24</f>
        <v>4481000</v>
      </c>
      <c r="C47" s="142">
        <f t="shared" si="1"/>
        <v>5377200</v>
      </c>
      <c r="D47" s="27" t="str">
        <f>'[1]сам тяж'!AD24</f>
        <v>6х4</v>
      </c>
      <c r="E47" s="27">
        <f>'[1]сам тяж'!AE24</f>
        <v>2</v>
      </c>
      <c r="F47" s="27">
        <f>'[1]сам тяж'!AF24</f>
        <v>20.074999999999999</v>
      </c>
      <c r="G47" s="27">
        <f>'[1]сам тяж'!AG24</f>
        <v>400</v>
      </c>
      <c r="H47" s="27">
        <f>'[1]сам тяж'!AH24</f>
        <v>400</v>
      </c>
      <c r="I47" s="27" t="str">
        <f>'[1]сам тяж'!AI24</f>
        <v>ZF16</v>
      </c>
      <c r="J47" s="27">
        <f>'[1]сам тяж'!AJ24</f>
        <v>5.1100000000000003</v>
      </c>
      <c r="K47" s="27">
        <f>'[1]сам тяж'!AK24</f>
        <v>20</v>
      </c>
      <c r="L47" s="27">
        <f>'[1]сам тяж'!AL24</f>
        <v>1</v>
      </c>
      <c r="M47" s="27" t="str">
        <f>'[1]сам тяж'!AM24</f>
        <v>315/80R22,5</v>
      </c>
      <c r="N47" s="27">
        <f>'[1]сам тяж'!AN24</f>
        <v>350</v>
      </c>
      <c r="O47" s="27" t="str">
        <f>'[1]сам тяж'!AO24</f>
        <v>─</v>
      </c>
      <c r="P47" s="56" t="str">
        <f>'[1]сам тяж'!AP24</f>
        <v xml:space="preserve">зад.разгрузка, прямоуг.сеч, МКБ, МОБ, дв. КАМАЗ-740.735-400 (E-5), топл. ап. BOSCH, Common Rail, система нейтрализ. ОГ (AdBlue), пневмоподв. каб.,обогрев платф., ДЗК, аэродин.козырек, боковая защита, тахограф российского стандарта с блоком СКЗИ, УВЭОС </v>
      </c>
      <c r="Q47" s="134"/>
    </row>
    <row r="48" spans="1:17" s="74" customFormat="1" ht="51" x14ac:dyDescent="0.2">
      <c r="A48" s="54" t="s">
        <v>112</v>
      </c>
      <c r="B48" s="138">
        <f>'[1]сам тяж'!D25</f>
        <v>4481000</v>
      </c>
      <c r="C48" s="142">
        <f t="shared" si="1"/>
        <v>5377200</v>
      </c>
      <c r="D48" s="27" t="str">
        <f>'[1]сам тяж'!AD25</f>
        <v>6х4</v>
      </c>
      <c r="E48" s="28">
        <f>'[1]сам тяж'!AE25</f>
        <v>2</v>
      </c>
      <c r="F48" s="29">
        <f>'[1]сам тяж'!AF25</f>
        <v>20.074999999999999</v>
      </c>
      <c r="G48" s="30">
        <f>'[1]сам тяж'!AG25</f>
        <v>400</v>
      </c>
      <c r="H48" s="30">
        <f>'[1]сам тяж'!AH25</f>
        <v>400</v>
      </c>
      <c r="I48" s="30" t="str">
        <f>'[1]сам тяж'!AI25</f>
        <v>ZF16</v>
      </c>
      <c r="J48" s="31">
        <f>'[1]сам тяж'!AJ25</f>
        <v>5.1100000000000003</v>
      </c>
      <c r="K48" s="32">
        <f>'[1]сам тяж'!AK25</f>
        <v>20</v>
      </c>
      <c r="L48" s="33">
        <f>'[1]сам тяж'!AL25</f>
        <v>1</v>
      </c>
      <c r="M48" s="33" t="str">
        <f>'[1]сам тяж'!AM25</f>
        <v>315/80R22,5</v>
      </c>
      <c r="N48" s="33">
        <f>'[1]сам тяж'!AN25</f>
        <v>350</v>
      </c>
      <c r="O48" s="33" t="str">
        <f>'[1]сам тяж'!AO25</f>
        <v>─</v>
      </c>
      <c r="P48" s="34" t="str">
        <f>'[1]сам тяж'!AP25</f>
        <v xml:space="preserve">зад.разгрузка, прямоуг.сеч, МКБ, МОБ, дв. КАМАЗ-740.735-400 (E-5), топл. ап. АЗПИ, Common Rail, система нейтрализ. ОГ (AdBlue), пневмоподв. каб.,обогрев платф., ДЗК, аэродин.козырек, боковая защита, тахограф российского стандарта с блоком СКЗИ, УВЭОС </v>
      </c>
      <c r="Q48" s="134" t="s">
        <v>293</v>
      </c>
    </row>
    <row r="49" spans="1:17" s="74" customFormat="1" ht="51" x14ac:dyDescent="0.2">
      <c r="A49" s="54" t="s">
        <v>117</v>
      </c>
      <c r="B49" s="138">
        <f>'[1]сам тяж'!D29</f>
        <v>4857000</v>
      </c>
      <c r="C49" s="142">
        <f t="shared" si="1"/>
        <v>5828400</v>
      </c>
      <c r="D49" s="27" t="str">
        <f>'[1]сам тяж'!AD29</f>
        <v>6х4</v>
      </c>
      <c r="E49" s="27">
        <f>'[1]сам тяж'!AE29</f>
        <v>2</v>
      </c>
      <c r="F49" s="27">
        <f>'[1]сам тяж'!AF29</f>
        <v>20.074999999999999</v>
      </c>
      <c r="G49" s="27">
        <f>'[1]сам тяж'!AG29</f>
        <v>400</v>
      </c>
      <c r="H49" s="27">
        <f>'[1]сам тяж'!AH29</f>
        <v>390</v>
      </c>
      <c r="I49" s="27" t="str">
        <f>'[1]сам тяж'!AI29</f>
        <v>ZF16</v>
      </c>
      <c r="J49" s="27">
        <f>'[1]сам тяж'!AJ29</f>
        <v>5.1100000000000003</v>
      </c>
      <c r="K49" s="27">
        <f>'[1]сам тяж'!AK29</f>
        <v>20</v>
      </c>
      <c r="L49" s="27" t="str">
        <f>'[1]сам тяж'!AL29</f>
        <v>─</v>
      </c>
      <c r="M49" s="27" t="str">
        <f>'[1]сам тяж'!AM29</f>
        <v>315/80R22,5</v>
      </c>
      <c r="N49" s="27">
        <f>'[1]сам тяж'!AN29</f>
        <v>350</v>
      </c>
      <c r="O49" s="27" t="str">
        <f>'[1]сам тяж'!AO29</f>
        <v>─</v>
      </c>
      <c r="P49" s="56" t="str">
        <f>'[1]сам тяж'!AP29</f>
        <v xml:space="preserve">зад.разгрузка, прямоуг.сеч, МКБ, МОБ, дв. Cummins ISL 400 50 (Е-5), система нейтрализ. ОГ(AdBlue), ТНВД BOSCH, КОМ FH 9731, пневмоподв. каб., ДЗК, аэродин.козырек, боковая защита, тахограф российского стандарта с блоком СКЗИ, рестайлинг 2, УВЭОС </v>
      </c>
      <c r="Q49" s="137"/>
    </row>
    <row r="50" spans="1:17" s="74" customFormat="1" ht="76.5" x14ac:dyDescent="0.2">
      <c r="A50" s="54" t="s">
        <v>116</v>
      </c>
      <c r="B50" s="73">
        <f>'[1]сам тяж'!D30</f>
        <v>5321000</v>
      </c>
      <c r="C50" s="133">
        <f t="shared" si="1"/>
        <v>6385200</v>
      </c>
      <c r="D50" s="27" t="str">
        <f>'[1]сам тяж'!AD30</f>
        <v>6х4</v>
      </c>
      <c r="E50" s="28">
        <f>'[1]сам тяж'!AE30</f>
        <v>2</v>
      </c>
      <c r="F50" s="29">
        <f>'[1]сам тяж'!AF30</f>
        <v>21</v>
      </c>
      <c r="G50" s="30">
        <f>'[1]сам тяж'!AG30</f>
        <v>400</v>
      </c>
      <c r="H50" s="30">
        <f>'[1]сам тяж'!AH30</f>
        <v>390</v>
      </c>
      <c r="I50" s="30" t="str">
        <f>'[1]сам тяж'!AI30</f>
        <v>ZF16</v>
      </c>
      <c r="J50" s="29">
        <f>'[1]сам тяж'!AJ30</f>
        <v>5.1100000000000003</v>
      </c>
      <c r="K50" s="32">
        <f>'[1]сам тяж'!AK30</f>
        <v>16</v>
      </c>
      <c r="L50" s="33" t="str">
        <f>'[1]сам тяж'!AL30</f>
        <v>─</v>
      </c>
      <c r="M50" s="33" t="str">
        <f>'[1]сам тяж'!AM30</f>
        <v>315/80R22,5</v>
      </c>
      <c r="N50" s="30">
        <f>'[1]сам тяж'!AN30</f>
        <v>350</v>
      </c>
      <c r="O50" s="33" t="str">
        <f>'[1]сам тяж'!AO30</f>
        <v>─</v>
      </c>
      <c r="P50" s="34" t="str">
        <f>'[1]сам тяж'!AP30</f>
        <v>зад.разгрузка, прямоуг.сеч, дв. Cummins ISL 400 50 (Е-5), КПП ZF 16S1820TO, система нейтрализ. ОГ(AdBlue), МКБ, МОБ, ASR, кабина Daimler (низкая), кондиционер, отопитель каб. Webasto AT 2000 STC, ДЗК, боковая защита, тахограф российского стандарта с блоком СКЗИ, обогрев платформы, полог, лестница, гидрооборудование HYVA</v>
      </c>
      <c r="Q50" s="134" t="s">
        <v>293</v>
      </c>
    </row>
    <row r="51" spans="1:17" s="74" customFormat="1" ht="76.5" x14ac:dyDescent="0.2">
      <c r="A51" s="54" t="s">
        <v>122</v>
      </c>
      <c r="B51" s="73">
        <f>'[1]сам тяж'!D35</f>
        <v>6225000</v>
      </c>
      <c r="C51" s="133">
        <f t="shared" si="1"/>
        <v>7470000</v>
      </c>
      <c r="D51" s="27" t="str">
        <f>'[1]сам тяж'!AD35</f>
        <v>8х4</v>
      </c>
      <c r="E51" s="28">
        <f>'[1]сам тяж'!AE35</f>
        <v>2</v>
      </c>
      <c r="F51" s="29">
        <f>'[1]сам тяж'!AF35</f>
        <v>27</v>
      </c>
      <c r="G51" s="30">
        <f>'[1]сам тяж'!AG35</f>
        <v>400</v>
      </c>
      <c r="H51" s="30">
        <f>'[1]сам тяж'!AH35</f>
        <v>390</v>
      </c>
      <c r="I51" s="30" t="str">
        <f>'[1]сам тяж'!AI35</f>
        <v>ZF16</v>
      </c>
      <c r="J51" s="29">
        <f>'[1]сам тяж'!AJ35</f>
        <v>5.1100000000000003</v>
      </c>
      <c r="K51" s="32">
        <f>'[1]сам тяж'!AK35</f>
        <v>20</v>
      </c>
      <c r="L51" s="33" t="str">
        <f>'[1]сам тяж'!AL35</f>
        <v>─</v>
      </c>
      <c r="M51" s="33" t="str">
        <f>'[1]сам тяж'!AM35</f>
        <v>315/80R22,5</v>
      </c>
      <c r="N51" s="30">
        <f>'[1]сам тяж'!AN35</f>
        <v>350</v>
      </c>
      <c r="O51" s="33" t="str">
        <f>'[1]сам тяж'!AO35</f>
        <v>─</v>
      </c>
      <c r="P51" s="34" t="str">
        <f>'[1]сам тяж'!AP35</f>
        <v xml:space="preserve">зад.разгрузка, прямоуг.сеч, дв. Cummins ISL 400 50 (Е-5), КПП ZF 16S1825TO, система нейтрализ. ОГ(AdBlue), МКБ, МОБ, ASR, кабина Daimler (низкая), кондиционер, отопитель каб. Webasto AT 2000 STC, ДЗК, боковая защита, тахограф российского стандарта с блоком СКЗИ, обогрев платформы, полог, лестница, гидрооборудование HYVA, УВЭОС </v>
      </c>
      <c r="Q51" s="134" t="s">
        <v>298</v>
      </c>
    </row>
    <row r="52" spans="1:17" s="74" customFormat="1" ht="63.75" x14ac:dyDescent="0.2">
      <c r="A52" s="306" t="s">
        <v>123</v>
      </c>
      <c r="B52" s="307">
        <f>'[1]сам тяж'!D36</f>
        <v>5266000</v>
      </c>
      <c r="C52" s="308">
        <f t="shared" si="1"/>
        <v>6319200</v>
      </c>
      <c r="D52" s="27" t="str">
        <f>'[1]сам тяж'!AD36</f>
        <v>6х6</v>
      </c>
      <c r="E52" s="27">
        <f>'[1]сам тяж'!AE36</f>
        <v>2</v>
      </c>
      <c r="F52" s="27">
        <f>'[1]сам тяж'!AF36</f>
        <v>19.074999999999999</v>
      </c>
      <c r="G52" s="27">
        <f>'[1]сам тяж'!AG36</f>
        <v>400</v>
      </c>
      <c r="H52" s="27">
        <f>'[1]сам тяж'!AH36</f>
        <v>400</v>
      </c>
      <c r="I52" s="27" t="str">
        <f>'[1]сам тяж'!AI36</f>
        <v>ZF16</v>
      </c>
      <c r="J52" s="27">
        <f>'[1]сам тяж'!AJ36</f>
        <v>5.1100000000000003</v>
      </c>
      <c r="K52" s="27">
        <f>'[1]сам тяж'!AK36</f>
        <v>16</v>
      </c>
      <c r="L52" s="27" t="str">
        <f>'[1]сам тяж'!AL36</f>
        <v>─</v>
      </c>
      <c r="M52" s="27" t="str">
        <f>'[1]сам тяж'!AM36</f>
        <v>12.00R20</v>
      </c>
      <c r="N52" s="27">
        <f>'[1]сам тяж'!AN36</f>
        <v>350</v>
      </c>
      <c r="O52" s="27" t="str">
        <f>'[1]сам тяж'!AO36</f>
        <v>─</v>
      </c>
      <c r="P52" s="75" t="str">
        <f>'[1]сам тяж'!AP36</f>
        <v>зад.разгрузка, обогрев платф, МКБ, МОБ, дв. КАМАЗ-740.735-400 (E-5), топл. ап. BOSCH, система нейтрализ. ОГ(AdBlue), РК КАМАЗ-631, рестайлинг-2, кондиционер, пневмоподв. каб., ДЗК, аэродин.козырек, боковая защита, тахограф российского стандарта с блоком СКЗИ, УВЭОС</v>
      </c>
      <c r="Q52" s="134"/>
    </row>
    <row r="53" spans="1:17" s="74" customFormat="1" ht="51" x14ac:dyDescent="0.2">
      <c r="A53" s="54" t="s">
        <v>124</v>
      </c>
      <c r="B53" s="138">
        <f>'[1]сам тяж'!D37</f>
        <v>5106000</v>
      </c>
      <c r="C53" s="142">
        <f t="shared" si="1"/>
        <v>6127200</v>
      </c>
      <c r="D53" s="27" t="str">
        <f>'[1]сам тяж'!AD37</f>
        <v>6х6</v>
      </c>
      <c r="E53" s="28">
        <f>'[1]сам тяж'!AE37</f>
        <v>2</v>
      </c>
      <c r="F53" s="29">
        <f>'[1]сам тяж'!AF37</f>
        <v>19.074999999999999</v>
      </c>
      <c r="G53" s="30">
        <f>'[1]сам тяж'!AG37</f>
        <v>400</v>
      </c>
      <c r="H53" s="30">
        <f>'[1]сам тяж'!AH37</f>
        <v>400</v>
      </c>
      <c r="I53" s="30" t="str">
        <f>'[1]сам тяж'!AI37</f>
        <v>ZF16</v>
      </c>
      <c r="J53" s="31">
        <f>'[1]сам тяж'!AJ37</f>
        <v>5.1100000000000003</v>
      </c>
      <c r="K53" s="32">
        <f>'[1]сам тяж'!AK37</f>
        <v>16</v>
      </c>
      <c r="L53" s="33" t="str">
        <f>'[1]сам тяж'!AL37</f>
        <v>─</v>
      </c>
      <c r="M53" s="33" t="str">
        <f>'[1]сам тяж'!AM37</f>
        <v>12.00R20</v>
      </c>
      <c r="N53" s="33">
        <f>'[1]сам тяж'!AN37</f>
        <v>350</v>
      </c>
      <c r="O53" s="33" t="str">
        <f>'[1]сам тяж'!AO37</f>
        <v>─</v>
      </c>
      <c r="P53" s="34" t="str">
        <f>'[1]сам тяж'!AP37</f>
        <v xml:space="preserve">зад.разгрузка, обогрев платф, МКБ, МОБ, дв. КАМАЗ-740.735-400 (E-5), топл. ап. BOSCH, система нейтрализ. ОГ(AdBlue), РК КАМАЗ-6522, пневмоподв. каб., ДЗК, аэродин.козырек, боковая защита, тахограф российского стандарта с блоком СКЗИ, УВЭОС </v>
      </c>
      <c r="Q53" s="134" t="s">
        <v>293</v>
      </c>
    </row>
    <row r="54" spans="1:17" s="74" customFormat="1" ht="51" x14ac:dyDescent="0.2">
      <c r="A54" s="54" t="s">
        <v>126</v>
      </c>
      <c r="B54" s="138">
        <f>'[1]сам тяж'!D39</f>
        <v>5540000</v>
      </c>
      <c r="C54" s="142">
        <f t="shared" si="1"/>
        <v>6648000</v>
      </c>
      <c r="D54" s="27" t="str">
        <f>'[1]сам тяж'!AD39</f>
        <v>6х6</v>
      </c>
      <c r="E54" s="28">
        <f>'[1]сам тяж'!AE39</f>
        <v>1</v>
      </c>
      <c r="F54" s="29">
        <f>'[1]сам тяж'!AF39</f>
        <v>19.574999999999999</v>
      </c>
      <c r="G54" s="30">
        <f>'[1]сам тяж'!AG39</f>
        <v>400</v>
      </c>
      <c r="H54" s="30">
        <f>'[1]сам тяж'!AH39</f>
        <v>400</v>
      </c>
      <c r="I54" s="30" t="str">
        <f>'[1]сам тяж'!AI39</f>
        <v>ZF16</v>
      </c>
      <c r="J54" s="31">
        <f>'[1]сам тяж'!AJ39</f>
        <v>6.88</v>
      </c>
      <c r="K54" s="32">
        <f>'[1]сам тяж'!AK39</f>
        <v>12</v>
      </c>
      <c r="L54" s="33" t="str">
        <f>'[1]сам тяж'!AL39</f>
        <v>─</v>
      </c>
      <c r="M54" s="33" t="str">
        <f>'[1]сам тяж'!AM39</f>
        <v>16.00R20</v>
      </c>
      <c r="N54" s="33">
        <f>'[1]сам тяж'!AN39</f>
        <v>350</v>
      </c>
      <c r="O54" s="33" t="str">
        <f>'[1]сам тяж'!AO39</f>
        <v>─</v>
      </c>
      <c r="P54" s="34" t="str">
        <f>'[1]сам тяж'!AP39</f>
        <v xml:space="preserve">зад.разгрузка, обогрев платф, МКБ, МОБ, дв. КАМАЗ-740.735-400 (E-5), топл. ап. BOSCH, система нейтрализ. ОГ(AdBlue), РК КАМАЗ-6522, пневмоподв. каб., ДЗК, аэродин.козырек, тахограф российского стандарта с блоком СКЗИ, УВЭОС </v>
      </c>
      <c r="Q54" s="134" t="s">
        <v>293</v>
      </c>
    </row>
    <row r="55" spans="1:17" s="74" customFormat="1" ht="63.75" x14ac:dyDescent="0.2">
      <c r="A55" s="54" t="s">
        <v>127</v>
      </c>
      <c r="B55" s="138">
        <f>'[1]сам тяж'!D40</f>
        <v>5755000</v>
      </c>
      <c r="C55" s="143">
        <f>B55*1.2</f>
        <v>6906000</v>
      </c>
      <c r="D55" s="27" t="str">
        <f>'[1]сам тяж'!AD40</f>
        <v>6х6</v>
      </c>
      <c r="E55" s="27">
        <f>'[1]сам тяж'!AE40</f>
        <v>1</v>
      </c>
      <c r="F55" s="27">
        <f>'[1]сам тяж'!AF40</f>
        <v>19.574999999999999</v>
      </c>
      <c r="G55" s="27">
        <f>'[1]сам тяж'!AG40</f>
        <v>400</v>
      </c>
      <c r="H55" s="27">
        <f>'[1]сам тяж'!AH40</f>
        <v>400</v>
      </c>
      <c r="I55" s="27" t="str">
        <f>'[1]сам тяж'!AI40</f>
        <v>ZF16</v>
      </c>
      <c r="J55" s="27">
        <f>'[1]сам тяж'!AJ40</f>
        <v>6.88</v>
      </c>
      <c r="K55" s="27">
        <f>'[1]сам тяж'!AK40</f>
        <v>16</v>
      </c>
      <c r="L55" s="27">
        <f>'[1]сам тяж'!AL40</f>
        <v>1</v>
      </c>
      <c r="M55" s="27" t="str">
        <f>'[1]сам тяж'!AM40</f>
        <v>16.00R20</v>
      </c>
      <c r="N55" s="27">
        <f>'[1]сам тяж'!AN40</f>
        <v>350</v>
      </c>
      <c r="O55" s="27" t="str">
        <f>'[1]сам тяж'!AO40</f>
        <v>─</v>
      </c>
      <c r="P55" s="75" t="str">
        <f>'[1]сам тяж'!AP40</f>
        <v>зад.разгрузка, обогрев платф, МКБ, МОБ, дв. КАМАЗ-740.735-400 (E-5), топл. ап. BOSCH, система нейтрализ. ОГ(AdBlue), РК КАМАЗ-631, отоп. Планар, кондиционер, рестайлинг-2, пневмоподв. каб., ДЗК, аэродин.козырек, тахограф российского стандарта с блоком СКЗИ, УВЭОС </v>
      </c>
      <c r="Q55" s="134"/>
    </row>
    <row r="56" spans="1:17" s="74" customFormat="1" ht="63.75" x14ac:dyDescent="0.2">
      <c r="A56" s="54" t="s">
        <v>128</v>
      </c>
      <c r="B56" s="138">
        <f>'[1]сам тяж'!D41</f>
        <v>5635000</v>
      </c>
      <c r="C56" s="143">
        <f t="shared" si="1"/>
        <v>6762000</v>
      </c>
      <c r="D56" s="27" t="str">
        <f>'[1]сам тяж'!AD41</f>
        <v>6х6</v>
      </c>
      <c r="E56" s="28">
        <f>'[1]сам тяж'!AE41</f>
        <v>1</v>
      </c>
      <c r="F56" s="29">
        <f>'[1]сам тяж'!AF41</f>
        <v>19.574999999999999</v>
      </c>
      <c r="G56" s="30">
        <f>'[1]сам тяж'!AG41</f>
        <v>400</v>
      </c>
      <c r="H56" s="30">
        <f>'[1]сам тяж'!AH41</f>
        <v>400</v>
      </c>
      <c r="I56" s="30" t="str">
        <f>'[1]сам тяж'!AI41</f>
        <v>ZF16</v>
      </c>
      <c r="J56" s="31">
        <f>'[1]сам тяж'!AJ41</f>
        <v>6.88</v>
      </c>
      <c r="K56" s="32">
        <f>'[1]сам тяж'!AK41</f>
        <v>16</v>
      </c>
      <c r="L56" s="33">
        <f>'[1]сам тяж'!AL41</f>
        <v>1</v>
      </c>
      <c r="M56" s="33" t="str">
        <f>'[1]сам тяж'!AM41</f>
        <v>16.00R20</v>
      </c>
      <c r="N56" s="33">
        <f>'[1]сам тяж'!AN41</f>
        <v>350</v>
      </c>
      <c r="O56" s="33" t="str">
        <f>'[1]сам тяж'!AO41</f>
        <v>─</v>
      </c>
      <c r="P56" s="34" t="str">
        <f>'[1]сам тяж'!AP41</f>
        <v>зад.разгрузка, обогрев платф, МКБ, МОБ, дв. КАМАЗ-740.735-400 (E-5), топл. ап. BOSCH, система нейтрализ. ОГ(AdBlue), РК КАМАЗ-6522, отоп. Планар, кондиционер, пневмоподв. каб., ДЗК, аэродин.козырек, тахограф российского стандарта с блоком СКЗИ, УВЭОС </v>
      </c>
      <c r="Q56" s="134" t="s">
        <v>293</v>
      </c>
    </row>
    <row r="57" spans="1:17" s="74" customFormat="1" ht="89.25" x14ac:dyDescent="0.2">
      <c r="A57" s="54" t="s">
        <v>129</v>
      </c>
      <c r="B57" s="73">
        <f>'[1]сам тяж'!D42</f>
        <v>6371000</v>
      </c>
      <c r="C57" s="133">
        <f t="shared" si="1"/>
        <v>7645200</v>
      </c>
      <c r="D57" s="27" t="str">
        <f>'[1]сам тяж'!AD42</f>
        <v>6x4</v>
      </c>
      <c r="E57" s="28">
        <f>'[1]сам тяж'!AE42</f>
        <v>2</v>
      </c>
      <c r="F57" s="29">
        <f>'[1]сам тяж'!AF42</f>
        <v>25.45</v>
      </c>
      <c r="G57" s="30">
        <f>'[1]сам тяж'!AG42</f>
        <v>401</v>
      </c>
      <c r="H57" s="30">
        <f>'[1]сам тяж'!AH42</f>
        <v>401</v>
      </c>
      <c r="I57" s="30" t="str">
        <f>'[1]сам тяж'!AI42</f>
        <v>ZF16</v>
      </c>
      <c r="J57" s="29">
        <f>'[1]сам тяж'!AJ42</f>
        <v>5.2619999999999996</v>
      </c>
      <c r="K57" s="32">
        <f>'[1]сам тяж'!AK42</f>
        <v>16</v>
      </c>
      <c r="L57" s="33" t="str">
        <f>'[1]сам тяж'!AL42</f>
        <v>─</v>
      </c>
      <c r="M57" s="33" t="str">
        <f>'[1]сам тяж'!AM42</f>
        <v>12.00R24</v>
      </c>
      <c r="N57" s="30">
        <f>'[1]сам тяж'!AN42</f>
        <v>350</v>
      </c>
      <c r="O57" s="33" t="str">
        <f>'[1]сам тяж'!AO42</f>
        <v>─</v>
      </c>
      <c r="P57" s="34" t="str">
        <f>'[1]сам тяж'!AP42</f>
        <v>зад.разгрузка, прямоуг.сеч, дв. Mercedes-Benz OM457LA (Евро-5), система нейтрализ. ОГ(AdBlue), КПП ZF 16 S 2225TO, вед. мосты Hande 16т., МКБ, МОБ, ASR, кабина Daimler (низкая), кондиционер, отопитель каб. Webasto AT 2000 STC, тахограф российского стандарта с блоком СКЗИ, сам. установка НЕФАЗ, обогрев платформы, полог, лестница, гидрооборудование Hyva, УВЭОС, боковая защита</v>
      </c>
      <c r="Q57" s="134" t="s">
        <v>299</v>
      </c>
    </row>
    <row r="58" spans="1:17" s="74" customFormat="1" ht="89.25" x14ac:dyDescent="0.2">
      <c r="A58" s="54" t="s">
        <v>130</v>
      </c>
      <c r="B58" s="73">
        <f>'[1]сам тяж'!D43</f>
        <v>7263000</v>
      </c>
      <c r="C58" s="133">
        <f t="shared" si="1"/>
        <v>8715600</v>
      </c>
      <c r="D58" s="27" t="str">
        <f>'[1]сам тяж'!AD43</f>
        <v>8х4</v>
      </c>
      <c r="E58" s="28">
        <f>'[1]сам тяж'!AE43</f>
        <v>2</v>
      </c>
      <c r="F58" s="29">
        <f>'[1]сам тяж'!AF43</f>
        <v>32.43</v>
      </c>
      <c r="G58" s="30">
        <f>'[1]сам тяж'!AG43</f>
        <v>428</v>
      </c>
      <c r="H58" s="30">
        <f>'[1]сам тяж'!AH43</f>
        <v>428</v>
      </c>
      <c r="I58" s="30" t="str">
        <f>'[1]сам тяж'!AI43</f>
        <v>ZF16</v>
      </c>
      <c r="J58" s="29">
        <f>'[1]сам тяж'!AJ43</f>
        <v>5.2619999999999996</v>
      </c>
      <c r="K58" s="32">
        <f>'[1]сам тяж'!AK43</f>
        <v>20</v>
      </c>
      <c r="L58" s="33" t="str">
        <f>'[1]сам тяж'!AL43</f>
        <v>-</v>
      </c>
      <c r="M58" s="33" t="str">
        <f>'[1]сам тяж'!AM43</f>
        <v>12.00R24</v>
      </c>
      <c r="N58" s="30">
        <f>'[1]сам тяж'!AN43</f>
        <v>350</v>
      </c>
      <c r="O58" s="33" t="str">
        <f>'[1]сам тяж'!AO43</f>
        <v>-</v>
      </c>
      <c r="P58" s="34" t="str">
        <f>'[1]сам тяж'!AP43</f>
        <v>зад.разгрузка, прямоуг.сеч, дв. Mercedes-Benz OM457LA (Евро-5), система нейтрализ. ОГ(AdBlue), КПП ZF 16 S 2225TO, вед. мосты Hande 16т., МКБ, МОБ, ASR, кабина Daimler (низкая), кондиционер, отопитель каб. Webasto AT 2000 STC, тахограф российского стандарта с блоком СКЗИ, сам. установка НЕФАЗ, обогрев платформы, полог, лестница, гидрооборудование Hyva, УВЭОС, боковая защита</v>
      </c>
      <c r="Q58" s="134" t="s">
        <v>300</v>
      </c>
    </row>
    <row r="59" spans="1:17" s="74" customFormat="1" ht="90" thickBot="1" x14ac:dyDescent="0.25">
      <c r="A59" s="54" t="s">
        <v>131</v>
      </c>
      <c r="B59" s="69">
        <f>'[1]сам тяж'!D44</f>
        <v>7369000</v>
      </c>
      <c r="C59" s="139">
        <f t="shared" si="1"/>
        <v>8842800</v>
      </c>
      <c r="D59" s="27" t="str">
        <f>'[1]сам тяж'!AD44</f>
        <v>6x6</v>
      </c>
      <c r="E59" s="28">
        <f>'[1]сам тяж'!AE44</f>
        <v>2</v>
      </c>
      <c r="F59" s="29">
        <f>'[1]сам тяж'!AF44</f>
        <v>24.8</v>
      </c>
      <c r="G59" s="30">
        <f>'[1]сам тяж'!AG44</f>
        <v>401</v>
      </c>
      <c r="H59" s="30">
        <f>'[1]сам тяж'!AH44</f>
        <v>401</v>
      </c>
      <c r="I59" s="30" t="str">
        <f>'[1]сам тяж'!AI44</f>
        <v>ZF16</v>
      </c>
      <c r="J59" s="29">
        <f>'[1]сам тяж'!AJ44</f>
        <v>5.2619999999999996</v>
      </c>
      <c r="K59" s="32">
        <f>'[1]сам тяж'!AK44</f>
        <v>16</v>
      </c>
      <c r="L59" s="33" t="str">
        <f>'[1]сам тяж'!AL44</f>
        <v>─</v>
      </c>
      <c r="M59" s="33" t="str">
        <f>'[1]сам тяж'!AM44</f>
        <v>12.00R24</v>
      </c>
      <c r="N59" s="30">
        <f>'[1]сам тяж'!AN44</f>
        <v>350</v>
      </c>
      <c r="O59" s="33" t="str">
        <f>'[1]сам тяж'!AO44</f>
        <v>─</v>
      </c>
      <c r="P59" s="34" t="str">
        <f>'[1]сам тяж'!AP44</f>
        <v>зад.разгрузка, прямоуг.сеч, дв. Mercedes-Benz OM457LA (Евро-5), система нейтрализ. ОГ(AdBlue), КПП ZF 16 S 2225TO, вед. мосты Hande 16т., МКБ, МОБ, ASR, кабина Daimler (низкая), кондиционер, отопитель каб. Webasto AT 2000 STC, тахограф российского стандарта с блоком СКЗИ, сам. установка НЕФАЗ, обогрев платформы, полог, лестница, гидрооборудование Hyva, УВЭОС, боковая защита</v>
      </c>
      <c r="Q59" s="134" t="s">
        <v>299</v>
      </c>
    </row>
    <row r="60" spans="1:17" s="21" customFormat="1" ht="18.75" customHeight="1" thickBot="1" x14ac:dyDescent="0.25">
      <c r="A60" s="232" t="s">
        <v>132</v>
      </c>
      <c r="B60" s="233"/>
      <c r="C60" s="233"/>
      <c r="D60" s="233"/>
      <c r="E60" s="233"/>
      <c r="F60" s="233"/>
      <c r="G60" s="233"/>
      <c r="H60" s="233"/>
      <c r="I60" s="233"/>
      <c r="J60" s="233"/>
      <c r="K60" s="233"/>
      <c r="L60" s="233"/>
      <c r="M60" s="233"/>
      <c r="N60" s="233"/>
      <c r="O60" s="233"/>
      <c r="P60" s="234"/>
      <c r="Q60" s="144"/>
    </row>
    <row r="61" spans="1:17" s="21" customFormat="1" ht="38.25" x14ac:dyDescent="0.2">
      <c r="A61" s="54" t="s">
        <v>134</v>
      </c>
      <c r="B61" s="145">
        <f>'[1]4308'!D11</f>
        <v>2750000</v>
      </c>
      <c r="C61" s="146">
        <f t="shared" ref="C61:C118" si="2">B61*1.2</f>
        <v>3300000</v>
      </c>
      <c r="D61" s="27" t="str">
        <f>'[1]4308'!R11</f>
        <v>4х2</v>
      </c>
      <c r="E61" s="28">
        <f>'[1]4308'!S11</f>
        <v>2</v>
      </c>
      <c r="F61" s="29">
        <f>'[1]4308'!T11</f>
        <v>7.14</v>
      </c>
      <c r="G61" s="30">
        <f>'[1]4308'!U11</f>
        <v>250</v>
      </c>
      <c r="H61" s="30">
        <f>'[1]4308'!V11</f>
        <v>242</v>
      </c>
      <c r="I61" s="30" t="str">
        <f>'[1]4308'!W11</f>
        <v>ZF6</v>
      </c>
      <c r="J61" s="31">
        <f>'[1]4308'!X11</f>
        <v>4.22</v>
      </c>
      <c r="K61" s="30">
        <f>'[1]4308'!Y11</f>
        <v>4840</v>
      </c>
      <c r="L61" s="33" t="str">
        <f>'[1]4308'!Z11</f>
        <v>–</v>
      </c>
      <c r="M61" s="33" t="str">
        <f>'[1]4308'!AA11</f>
        <v>245/70R19,5</v>
      </c>
      <c r="N61" s="33">
        <f>'[1]4308'!AB11</f>
        <v>210</v>
      </c>
      <c r="O61" s="33" t="str">
        <f>'[1]4308'!AC11</f>
        <v>─</v>
      </c>
      <c r="P61" s="34" t="str">
        <f>'[1]4308'!AD11</f>
        <v xml:space="preserve">МКБ, дв. Сummins  ISB6.7E5 250 (Е-5), ТНВД BOSCH, система нейтрализ. ОГ(AdBlue), КПП ZF6S1000, ДЗК, тахограф российского стандарта с блоком СКЗИ, УВЭОС </v>
      </c>
      <c r="Q61" s="147" t="s">
        <v>301</v>
      </c>
    </row>
    <row r="62" spans="1:17" s="21" customFormat="1" ht="38.25" x14ac:dyDescent="0.2">
      <c r="A62" s="54" t="s">
        <v>135</v>
      </c>
      <c r="B62" s="148">
        <f>'[1]4308'!D12</f>
        <v>2816000</v>
      </c>
      <c r="C62" s="109">
        <f t="shared" si="2"/>
        <v>3379200</v>
      </c>
      <c r="D62" s="27" t="str">
        <f>'[1]4308'!R12</f>
        <v>4х2</v>
      </c>
      <c r="E62" s="28">
        <f>'[1]4308'!S12</f>
        <v>2</v>
      </c>
      <c r="F62" s="29">
        <f>'[1]4308'!T12</f>
        <v>7.01</v>
      </c>
      <c r="G62" s="30">
        <f>'[1]4308'!U12</f>
        <v>250</v>
      </c>
      <c r="H62" s="30">
        <f>'[1]4308'!V12</f>
        <v>242</v>
      </c>
      <c r="I62" s="30" t="str">
        <f>'[1]4308'!W12</f>
        <v>ZF6</v>
      </c>
      <c r="J62" s="31">
        <f>'[1]4308'!X12</f>
        <v>4.22</v>
      </c>
      <c r="K62" s="30">
        <f>'[1]4308'!Y12</f>
        <v>5740</v>
      </c>
      <c r="L62" s="33">
        <f>'[1]4308'!Z12</f>
        <v>1</v>
      </c>
      <c r="M62" s="33" t="str">
        <f>'[1]4308'!AA12</f>
        <v>245/70R19,5</v>
      </c>
      <c r="N62" s="33">
        <f>'[1]4308'!AB12</f>
        <v>210</v>
      </c>
      <c r="O62" s="33" t="str">
        <f>'[1]4308'!AC12</f>
        <v>шк.-пет.</v>
      </c>
      <c r="P62" s="34" t="str">
        <f>'[1]4308'!AD12</f>
        <v xml:space="preserve">МКБ, дв. Сummins  ISB6.7E5 250 (Е-5), ТНВД BOSCH, система нейтрализ. ОГ(AdBlue), КПП ZF6S1000, ДЗК, тахограф российского стандарта с блоком СКЗИ, УВЭОС </v>
      </c>
      <c r="Q62" s="147" t="s">
        <v>301</v>
      </c>
    </row>
    <row r="63" spans="1:17" s="21" customFormat="1" ht="38.25" x14ac:dyDescent="0.2">
      <c r="A63" s="54" t="s">
        <v>136</v>
      </c>
      <c r="B63" s="148">
        <f>'[1]4308'!D13</f>
        <v>2846000</v>
      </c>
      <c r="C63" s="109">
        <f t="shared" si="2"/>
        <v>3415200</v>
      </c>
      <c r="D63" s="27" t="str">
        <f>'[1]4308'!R13</f>
        <v>4х2</v>
      </c>
      <c r="E63" s="28">
        <f>'[1]4308'!S13</f>
        <v>2</v>
      </c>
      <c r="F63" s="29">
        <f>'[1]4308'!T13</f>
        <v>7.01</v>
      </c>
      <c r="G63" s="30">
        <f>'[1]4308'!U13</f>
        <v>250</v>
      </c>
      <c r="H63" s="30">
        <f>'[1]4308'!V13</f>
        <v>242</v>
      </c>
      <c r="I63" s="30" t="str">
        <f>'[1]4308'!W13</f>
        <v>ZF6</v>
      </c>
      <c r="J63" s="31">
        <f>'[1]4308'!X13</f>
        <v>4.22</v>
      </c>
      <c r="K63" s="30">
        <f>'[1]4308'!Y13</f>
        <v>5740</v>
      </c>
      <c r="L63" s="33">
        <f>'[1]4308'!Z13</f>
        <v>1</v>
      </c>
      <c r="M63" s="33" t="str">
        <f>'[1]4308'!AA13</f>
        <v>245/70R19,5</v>
      </c>
      <c r="N63" s="33">
        <f>'[1]4308'!AB13</f>
        <v>210</v>
      </c>
      <c r="O63" s="33" t="str">
        <f>'[1]4308'!AC13</f>
        <v>шк.-пет.</v>
      </c>
      <c r="P63" s="34" t="str">
        <f>'[1]4308'!AD13</f>
        <v xml:space="preserve">МКБ, дв. Сummins  ISB6.7E5 250 (Е-5), ТНВД BOSCH, система нейтрализ. ОГ(AdBlue), КПП ZF6S1000, ДЗК, задняя пневмоподвеска, тахограф российского стандарта с блоком СКЗИ, УВЭОС </v>
      </c>
      <c r="Q63" s="147" t="s">
        <v>301</v>
      </c>
    </row>
    <row r="64" spans="1:17" s="21" customFormat="1" ht="30" customHeight="1" x14ac:dyDescent="0.2">
      <c r="A64" s="54" t="s">
        <v>137</v>
      </c>
      <c r="B64" s="148">
        <f>[1]шас6х6!D17</f>
        <v>3068000</v>
      </c>
      <c r="C64" s="109">
        <f t="shared" si="2"/>
        <v>3681600</v>
      </c>
      <c r="D64" s="27" t="str">
        <f>[1]шас6х6!AI17</f>
        <v>6х6</v>
      </c>
      <c r="E64" s="28">
        <f>[1]шас6х6!AJ17</f>
        <v>1</v>
      </c>
      <c r="F64" s="29">
        <f>[1]шас6х6!AK17</f>
        <v>13.744999999999999</v>
      </c>
      <c r="G64" s="30">
        <f>[1]шас6х6!AL17</f>
        <v>300</v>
      </c>
      <c r="H64" s="30">
        <f>[1]шас6х6!AM17</f>
        <v>300</v>
      </c>
      <c r="I64" s="30">
        <f>[1]шас6х6!AN17</f>
        <v>154</v>
      </c>
      <c r="J64" s="31">
        <f>[1]шас6х6!AO17</f>
        <v>6.53</v>
      </c>
      <c r="K64" s="30">
        <f>[1]шас6х6!AP17</f>
        <v>6070</v>
      </c>
      <c r="L64" s="33" t="str">
        <f>[1]шас6х6!AQ17</f>
        <v>─</v>
      </c>
      <c r="M64" s="33" t="str">
        <f>[1]шас6х6!AR17</f>
        <v>425/85R21 390/95R20</v>
      </c>
      <c r="N64" s="33">
        <f>[1]шас6х6!AS17</f>
        <v>210</v>
      </c>
      <c r="O64" s="33" t="str">
        <f>[1]шас6х6!AT17</f>
        <v>─</v>
      </c>
      <c r="P64" s="34" t="str">
        <f>[1]шас6х6!AU17</f>
        <v>МКБ, МОБ, дв. КАМАЗ 740.705-300 (Е-5), ТНВД BOSCH, система нейтрализ. ОГ(AdBlue), Common Rail, аэродинамич.козырек, УВЭОС</v>
      </c>
      <c r="Q64" s="147" t="s">
        <v>302</v>
      </c>
    </row>
    <row r="65" spans="1:17" s="21" customFormat="1" ht="30" customHeight="1" x14ac:dyDescent="0.2">
      <c r="A65" s="54" t="s">
        <v>138</v>
      </c>
      <c r="B65" s="148">
        <f>[1]шас6х6!D18</f>
        <v>3068000</v>
      </c>
      <c r="C65" s="109">
        <f t="shared" si="2"/>
        <v>3681600</v>
      </c>
      <c r="D65" s="27" t="str">
        <f>[1]шас6х6!AI18</f>
        <v>6х6</v>
      </c>
      <c r="E65" s="27">
        <f>[1]шас6х6!AJ18</f>
        <v>1</v>
      </c>
      <c r="F65" s="27">
        <f>[1]шас6х6!AK18</f>
        <v>13.744999999999999</v>
      </c>
      <c r="G65" s="27">
        <f>[1]шас6х6!AL18</f>
        <v>300</v>
      </c>
      <c r="H65" s="27">
        <f>[1]шас6х6!AM18</f>
        <v>300</v>
      </c>
      <c r="I65" s="27">
        <f>[1]шас6х6!AN18</f>
        <v>154</v>
      </c>
      <c r="J65" s="27">
        <f>[1]шас6х6!AO18</f>
        <v>6.53</v>
      </c>
      <c r="K65" s="27">
        <f>[1]шас6х6!AP18</f>
        <v>6070</v>
      </c>
      <c r="L65" s="27" t="str">
        <f>[1]шас6х6!AQ18</f>
        <v>─</v>
      </c>
      <c r="M65" s="27" t="str">
        <f>[1]шас6х6!AR18</f>
        <v>425/85R21 390/95R20</v>
      </c>
      <c r="N65" s="27">
        <f>[1]шас6х6!AS18</f>
        <v>210</v>
      </c>
      <c r="O65" s="27" t="str">
        <f>[1]шас6х6!AT18</f>
        <v>─</v>
      </c>
      <c r="P65" s="56" t="str">
        <f>[1]шас6х6!AU18</f>
        <v>МКБ, МОБ, дв. КАМАЗ 740.705-300 (Е-5), ТНВД АЗПИ, система нейтрализ. ОГ(AdBlue), Common Rail, аэродинамич.козырек, УВЭОС</v>
      </c>
      <c r="Q65" s="56"/>
    </row>
    <row r="66" spans="1:17" s="21" customFormat="1" ht="44.25" customHeight="1" x14ac:dyDescent="0.2">
      <c r="A66" s="54" t="s">
        <v>141</v>
      </c>
      <c r="B66" s="148">
        <f>[1]шас6х6!D21</f>
        <v>3565000</v>
      </c>
      <c r="C66" s="109">
        <f t="shared" si="2"/>
        <v>4278000</v>
      </c>
      <c r="D66" s="27" t="str">
        <f>[1]шас6х6!AI21</f>
        <v>6х6</v>
      </c>
      <c r="E66" s="27">
        <f>[1]шас6х6!AJ21</f>
        <v>1</v>
      </c>
      <c r="F66" s="27">
        <f>[1]шас6х6!AK21</f>
        <v>13.55</v>
      </c>
      <c r="G66" s="27">
        <f>[1]шас6х6!AL21</f>
        <v>300</v>
      </c>
      <c r="H66" s="27">
        <f>[1]шас6х6!AM21</f>
        <v>300</v>
      </c>
      <c r="I66" s="27" t="str">
        <f>[1]шас6х6!AN21</f>
        <v>ZF9</v>
      </c>
      <c r="J66" s="27">
        <f>[1]шас6х6!AO21</f>
        <v>5.94</v>
      </c>
      <c r="K66" s="27">
        <f>[1]шас6х6!AP21</f>
        <v>6070</v>
      </c>
      <c r="L66" s="27" t="str">
        <f>[1]шас6х6!AQ21</f>
        <v>─</v>
      </c>
      <c r="M66" s="27" t="str">
        <f>[1]шас6х6!AR21</f>
        <v>425/85R21 390/95R20</v>
      </c>
      <c r="N66" s="27" t="str">
        <f>[1]шас6х6!AS21</f>
        <v>210+350</v>
      </c>
      <c r="O66" s="27" t="str">
        <f>[1]шас6х6!AT21</f>
        <v>кр-пет.</v>
      </c>
      <c r="P66" s="56" t="str">
        <f>[1]шас6х6!AU21</f>
        <v>МКБ, МОБ, дв. КАМАЗ 740.705-300 (Е-5), ТНВД BOSCH, система нейтрализ. ОГ(AdBlue), Common Rail, ДЗК, аэродинамич.козырек, рестайлинг-2, кондиционер, РК621, УВЭОС</v>
      </c>
      <c r="Q66" s="56"/>
    </row>
    <row r="67" spans="1:17" s="21" customFormat="1" ht="38.25" x14ac:dyDescent="0.2">
      <c r="A67" s="54" t="s">
        <v>142</v>
      </c>
      <c r="B67" s="148">
        <f>[1]шас6х6!D22</f>
        <v>3405000</v>
      </c>
      <c r="C67" s="109">
        <f t="shared" si="2"/>
        <v>4086000</v>
      </c>
      <c r="D67" s="27" t="str">
        <f>[1]шас6х6!AI22</f>
        <v>6х6</v>
      </c>
      <c r="E67" s="27">
        <f>[1]шас6х6!AJ22</f>
        <v>1</v>
      </c>
      <c r="F67" s="27">
        <f>[1]шас6х6!AK22</f>
        <v>13.55</v>
      </c>
      <c r="G67" s="27">
        <f>[1]шас6х6!AL22</f>
        <v>300</v>
      </c>
      <c r="H67" s="27">
        <f>[1]шас6х6!AM22</f>
        <v>300</v>
      </c>
      <c r="I67" s="27" t="str">
        <f>[1]шас6х6!AN22</f>
        <v>ZF9</v>
      </c>
      <c r="J67" s="27">
        <f>[1]шас6х6!AO22</f>
        <v>5.94</v>
      </c>
      <c r="K67" s="27">
        <f>[1]шас6х6!AP22</f>
        <v>6070</v>
      </c>
      <c r="L67" s="27" t="str">
        <f>[1]шас6х6!AQ22</f>
        <v>─</v>
      </c>
      <c r="M67" s="27" t="str">
        <f>[1]шас6х6!AR22</f>
        <v>425/85R21 390/95R20</v>
      </c>
      <c r="N67" s="27" t="str">
        <f>[1]шас6х6!AS22</f>
        <v>210+350</v>
      </c>
      <c r="O67" s="27" t="str">
        <f>[1]шас6х6!AT22</f>
        <v>кр-пет.</v>
      </c>
      <c r="P67" s="56" t="str">
        <f>[1]шас6х6!AU22</f>
        <v>МКБ, МОБ, дв. КАМАЗ 740.705-300 (Е-5), ТНВД BOSCH, система нейтрализ. ОГ(AdBlue), Common Rail, аэродинамич.козырек, ДЗК, УВЭОС</v>
      </c>
      <c r="Q67" s="56"/>
    </row>
    <row r="68" spans="1:17" s="21" customFormat="1" ht="30" customHeight="1" x14ac:dyDescent="0.2">
      <c r="A68" s="54" t="s">
        <v>144</v>
      </c>
      <c r="B68" s="148">
        <f>[1]шас6х6!D24</f>
        <v>3117000</v>
      </c>
      <c r="C68" s="109">
        <f t="shared" si="2"/>
        <v>3740400</v>
      </c>
      <c r="D68" s="27" t="str">
        <f>[1]шас6х6!AI24</f>
        <v>6х6</v>
      </c>
      <c r="E68" s="27">
        <f>[1]шас6х6!AJ24</f>
        <v>1</v>
      </c>
      <c r="F68" s="27">
        <f>[1]шас6х6!AK24</f>
        <v>13.425000000000001</v>
      </c>
      <c r="G68" s="27">
        <f>[1]шас6х6!AL24</f>
        <v>300</v>
      </c>
      <c r="H68" s="27">
        <f>[1]шас6х6!AM24</f>
        <v>300</v>
      </c>
      <c r="I68" s="27">
        <f>[1]шас6х6!AN24</f>
        <v>154</v>
      </c>
      <c r="J68" s="27">
        <f>[1]шас6х6!AO24</f>
        <v>6.53</v>
      </c>
      <c r="K68" s="27">
        <f>[1]шас6х6!AP24</f>
        <v>6070</v>
      </c>
      <c r="L68" s="27" t="str">
        <f>[1]шас6х6!AQ24</f>
        <v>─</v>
      </c>
      <c r="M68" s="27" t="str">
        <f>[1]шас6х6!AR24</f>
        <v>425/85R21 390/95R20</v>
      </c>
      <c r="N68" s="27" t="str">
        <f>[1]шас6х6!AS24</f>
        <v>210+350</v>
      </c>
      <c r="O68" s="27" t="str">
        <f>[1]шас6х6!AT24</f>
        <v>кр-пет.</v>
      </c>
      <c r="P68" s="56" t="str">
        <f>[1]шас6х6!AU24</f>
        <v>МКБ, МОБ, дв. КАМАЗ 740.705-300 (Е-5), ТНВД BOSCH, система нейтрализ. ОГ(AdBlue), аэродинамич.козырек, УВЭОС</v>
      </c>
      <c r="Q68" s="56"/>
    </row>
    <row r="69" spans="1:17" s="21" customFormat="1" ht="30" customHeight="1" x14ac:dyDescent="0.2">
      <c r="A69" s="54" t="s">
        <v>145</v>
      </c>
      <c r="B69" s="148">
        <f>[1]шас6х6!D25</f>
        <v>3117000</v>
      </c>
      <c r="C69" s="109">
        <f t="shared" si="2"/>
        <v>3740400</v>
      </c>
      <c r="D69" s="27" t="str">
        <f>[1]шас6х6!AI25</f>
        <v>6х6</v>
      </c>
      <c r="E69" s="28">
        <f>[1]шас6х6!AJ25</f>
        <v>1</v>
      </c>
      <c r="F69" s="29">
        <f>[1]шас6х6!AK25</f>
        <v>13.425000000000001</v>
      </c>
      <c r="G69" s="30">
        <f>[1]шас6х6!AL25</f>
        <v>300</v>
      </c>
      <c r="H69" s="30">
        <f>[1]шас6х6!AM25</f>
        <v>300</v>
      </c>
      <c r="I69" s="30">
        <f>[1]шас6х6!AN25</f>
        <v>154</v>
      </c>
      <c r="J69" s="31">
        <f>[1]шас6х6!AO25</f>
        <v>6.53</v>
      </c>
      <c r="K69" s="30">
        <f>[1]шас6х6!AP25</f>
        <v>6070</v>
      </c>
      <c r="L69" s="33" t="str">
        <f>[1]шас6х6!AQ25</f>
        <v>─</v>
      </c>
      <c r="M69" s="33" t="str">
        <f>[1]шас6х6!AR25</f>
        <v>425/85R21 390/95R20</v>
      </c>
      <c r="N69" s="33" t="str">
        <f>[1]шас6х6!AS25</f>
        <v>210+350</v>
      </c>
      <c r="O69" s="33" t="str">
        <f>[1]шас6х6!AT25</f>
        <v>кр-пет.</v>
      </c>
      <c r="P69" s="34" t="str">
        <f>[1]шас6х6!AU25</f>
        <v>МКБ, МОБ, дв. КАМАЗ 740.705-300 (Е-5), ТНВД АЗПИ, система нейтрализ. ОГ(AdBlue), аэродинамич.козырек, УВЭОС</v>
      </c>
      <c r="Q69" s="147" t="s">
        <v>302</v>
      </c>
    </row>
    <row r="70" spans="1:17" s="21" customFormat="1" ht="38.25" x14ac:dyDescent="0.2">
      <c r="A70" s="54" t="s">
        <v>149</v>
      </c>
      <c r="B70" s="148">
        <f>[1]шас6х6!D29</f>
        <v>3401000</v>
      </c>
      <c r="C70" s="109">
        <f t="shared" si="2"/>
        <v>4081200</v>
      </c>
      <c r="D70" s="27" t="str">
        <f>[1]шас6х6!AI29</f>
        <v>6х6</v>
      </c>
      <c r="E70" s="27">
        <f>[1]шас6х6!AJ29</f>
        <v>1</v>
      </c>
      <c r="F70" s="27">
        <f>[1]шас6х6!AK29</f>
        <v>13.45</v>
      </c>
      <c r="G70" s="27">
        <f>[1]шас6х6!AL29</f>
        <v>300</v>
      </c>
      <c r="H70" s="27">
        <f>[1]шас6х6!AM29</f>
        <v>300</v>
      </c>
      <c r="I70" s="27" t="str">
        <f>[1]шас6х6!AN29</f>
        <v>ZF9</v>
      </c>
      <c r="J70" s="27">
        <f>[1]шас6х6!AO29</f>
        <v>5.94</v>
      </c>
      <c r="K70" s="27">
        <f>[1]шас6х6!AP29</f>
        <v>5945</v>
      </c>
      <c r="L70" s="27">
        <f>[1]шас6х6!AQ29</f>
        <v>1</v>
      </c>
      <c r="M70" s="27" t="str">
        <f>[1]шас6х6!AR29</f>
        <v>425/85R21 390/95R20</v>
      </c>
      <c r="N70" s="27" t="str">
        <f>[1]шас6х6!AS29</f>
        <v>210+350</v>
      </c>
      <c r="O70" s="27" t="str">
        <f>[1]шас6х6!AT29</f>
        <v>кр-пет.</v>
      </c>
      <c r="P70" s="56" t="str">
        <f>[1]шас6х6!AU29</f>
        <v>МКБ, МОБ, дв. КАМАЗ 740.705-300 (Е-5), ТНВД BOSCH, система нейтрализ. ОГ(AdBlue), Common Rail, ДЗК, аэродинамич.козырек, УВЭОС</v>
      </c>
      <c r="Q70" s="147"/>
    </row>
    <row r="71" spans="1:17" s="21" customFormat="1" ht="39" customHeight="1" x14ac:dyDescent="0.2">
      <c r="A71" s="54" t="s">
        <v>151</v>
      </c>
      <c r="B71" s="148">
        <f>[1]шас6х6!D31</f>
        <v>3507000</v>
      </c>
      <c r="C71" s="109">
        <f t="shared" si="2"/>
        <v>4208400</v>
      </c>
      <c r="D71" s="27" t="str">
        <f>[1]шас6х6!AI31</f>
        <v>6х6</v>
      </c>
      <c r="E71" s="27">
        <f>[1]шас6х6!AJ31</f>
        <v>1</v>
      </c>
      <c r="F71" s="27">
        <f>[1]шас6х6!AK31</f>
        <v>13.375</v>
      </c>
      <c r="G71" s="27">
        <f>[1]шас6х6!AL31</f>
        <v>300</v>
      </c>
      <c r="H71" s="27">
        <f>[1]шас6х6!AM31</f>
        <v>300</v>
      </c>
      <c r="I71" s="27" t="str">
        <f>[1]шас6х6!AN31</f>
        <v>ZF9</v>
      </c>
      <c r="J71" s="27">
        <f>[1]шас6х6!AO31</f>
        <v>5.94</v>
      </c>
      <c r="K71" s="27">
        <f>[1]шас6х6!AP31</f>
        <v>7035</v>
      </c>
      <c r="L71" s="27">
        <f>[1]шас6х6!AQ31</f>
        <v>1</v>
      </c>
      <c r="M71" s="27" t="str">
        <f>[1]шас6х6!AR31</f>
        <v>425/85R21 390/95R20</v>
      </c>
      <c r="N71" s="27" t="str">
        <f>[1]шас6х6!AS31</f>
        <v>210+350</v>
      </c>
      <c r="O71" s="27" t="str">
        <f>[1]шас6х6!AT31</f>
        <v>кр-пет.</v>
      </c>
      <c r="P71" s="56" t="str">
        <f>[1]шас6х6!AU31</f>
        <v>МКБ, МОБ, дв. КАМАЗ 740.705-300 (Е-5), ТНВД BOSCH, система нейтрализ. ОГ(AdBlue), Common Rail, ДЗК, аэродинамич.козырек, УВЭОС</v>
      </c>
      <c r="Q71" s="147"/>
    </row>
    <row r="72" spans="1:17" s="21" customFormat="1" ht="40.5" customHeight="1" x14ac:dyDescent="0.2">
      <c r="A72" s="54" t="s">
        <v>159</v>
      </c>
      <c r="B72" s="148">
        <f>[1]шас6х6!D39</f>
        <v>3088000</v>
      </c>
      <c r="C72" s="109">
        <f t="shared" si="2"/>
        <v>3705600</v>
      </c>
      <c r="D72" s="27" t="str">
        <f>[1]шас6х6!AI39</f>
        <v>6х6</v>
      </c>
      <c r="E72" s="28">
        <f>[1]шас6х6!AJ39</f>
        <v>1</v>
      </c>
      <c r="F72" s="29">
        <f>[1]шас6х6!AK39</f>
        <v>13.62</v>
      </c>
      <c r="G72" s="30">
        <f>[1]шас6х6!AL39</f>
        <v>300</v>
      </c>
      <c r="H72" s="30">
        <f>[1]шас6х6!AM39</f>
        <v>300</v>
      </c>
      <c r="I72" s="30">
        <f>[1]шас6х6!AN39</f>
        <v>154</v>
      </c>
      <c r="J72" s="31">
        <f>[1]шас6х6!AO39</f>
        <v>6.53</v>
      </c>
      <c r="K72" s="30">
        <f>[1]шас6х6!AP39</f>
        <v>5500</v>
      </c>
      <c r="L72" s="33">
        <f>[1]шас6х6!AQ39</f>
        <v>1</v>
      </c>
      <c r="M72" s="33" t="str">
        <f>[1]шас6х6!AR39</f>
        <v>425/85R21 390/95R20</v>
      </c>
      <c r="N72" s="33">
        <f>[1]шас6х6!AS39</f>
        <v>210</v>
      </c>
      <c r="O72" s="33" t="str">
        <f>[1]шас6х6!AT39</f>
        <v>-</v>
      </c>
      <c r="P72" s="34" t="str">
        <f>[1]шас6х6!AU39</f>
        <v>МКБ, МОБ, дв. КАМАЗ 740.705-300 (Е-5), ТНВД BOSCH, система нейтрализ. ОГ(AdBlue), топл. ап. BOSCH, Common Rail, ДЗК,  аэродинамич.козырек, УВЭОС</v>
      </c>
      <c r="Q72" s="147" t="s">
        <v>302</v>
      </c>
    </row>
    <row r="73" spans="1:17" s="21" customFormat="1" ht="41.25" customHeight="1" x14ac:dyDescent="0.2">
      <c r="A73" s="54" t="s">
        <v>161</v>
      </c>
      <c r="B73" s="148">
        <f>[1]шас6х4!D7</f>
        <v>2471000</v>
      </c>
      <c r="C73" s="109">
        <f t="shared" si="2"/>
        <v>2965200</v>
      </c>
      <c r="D73" s="27" t="str">
        <f>[1]шас6х4!AF7</f>
        <v>4х2</v>
      </c>
      <c r="E73" s="28">
        <f>[1]шас6х4!AG7</f>
        <v>2</v>
      </c>
      <c r="F73" s="29">
        <f>[1]шас6х4!AH7</f>
        <v>9.7349999999999994</v>
      </c>
      <c r="G73" s="30">
        <f>[1]шас6х4!AI7</f>
        <v>250</v>
      </c>
      <c r="H73" s="30">
        <f>[1]шас6х4!AJ7</f>
        <v>242</v>
      </c>
      <c r="I73" s="30" t="str">
        <f>[1]шас6х4!AK7</f>
        <v>ZF6</v>
      </c>
      <c r="J73" s="31">
        <f>[1]шас6х4!AL7</f>
        <v>6.53</v>
      </c>
      <c r="K73" s="30">
        <f>[1]шас6х4!AM7</f>
        <v>4920</v>
      </c>
      <c r="L73" s="33" t="str">
        <f>[1]шас6х4!AN7</f>
        <v>─</v>
      </c>
      <c r="M73" s="33" t="str">
        <f>[1]шас6х4!AO7</f>
        <v>10.00R20 11.00R20 11R22,5</v>
      </c>
      <c r="N73" s="33">
        <f>[1]шас6х4!AP7</f>
        <v>350</v>
      </c>
      <c r="O73" s="33" t="str">
        <f>[1]шас6х4!AQ7</f>
        <v>─</v>
      </c>
      <c r="P73" s="34" t="str">
        <f>[1]шас6х4!AR7</f>
        <v>МКБ, дв. Сummins  ISB6.7E5 250 (Е-5),  система нейтрализ. ОГ(AdBlue), ТНВД BOSCH, КПП ZF6S1000, ДЗК, аэродинамич.козырек, УВЭОС</v>
      </c>
      <c r="Q73" s="147" t="s">
        <v>303</v>
      </c>
    </row>
    <row r="74" spans="1:17" s="21" customFormat="1" ht="41.25" customHeight="1" x14ac:dyDescent="0.2">
      <c r="A74" s="54" t="s">
        <v>162</v>
      </c>
      <c r="B74" s="148">
        <f>[1]шас6х4!D8</f>
        <v>2556000</v>
      </c>
      <c r="C74" s="109">
        <f t="shared" si="2"/>
        <v>3067200</v>
      </c>
      <c r="D74" s="27" t="str">
        <f>[1]шас6х4!AF8</f>
        <v>4х2</v>
      </c>
      <c r="E74" s="28">
        <f>[1]шас6х4!AG8</f>
        <v>2</v>
      </c>
      <c r="F74" s="29">
        <f>[1]шас6х4!AH8</f>
        <v>9.68</v>
      </c>
      <c r="G74" s="30">
        <f>[1]шас6х4!AI8</f>
        <v>250</v>
      </c>
      <c r="H74" s="30">
        <f>[1]шас6х4!AJ8</f>
        <v>242</v>
      </c>
      <c r="I74" s="30" t="str">
        <f>[1]шас6х4!AK8</f>
        <v>ZF6</v>
      </c>
      <c r="J74" s="31">
        <f>[1]шас6х4!AL8</f>
        <v>6.53</v>
      </c>
      <c r="K74" s="30">
        <f>[1]шас6х4!AM8</f>
        <v>4920</v>
      </c>
      <c r="L74" s="33" t="str">
        <f>[1]шас6х4!AN8</f>
        <v>─</v>
      </c>
      <c r="M74" s="33" t="str">
        <f>[1]шас6х4!AO8</f>
        <v>10.00R20 11.00R20 11.00R22,5</v>
      </c>
      <c r="N74" s="33">
        <f>[1]шас6х4!AP8</f>
        <v>350</v>
      </c>
      <c r="O74" s="33" t="str">
        <f>[1]шас6х4!AQ8</f>
        <v>─</v>
      </c>
      <c r="P74" s="34" t="str">
        <f>[1]шас6х4!AR8</f>
        <v>МКБ, дв. Сummins  ISB6.7E5 250 (Е-5), ТНВД BOSCH, система нейтрализ. ОГ(AdBlue), КПП ZF6S1000, ДЗК, рестайлинг 2, аэродинамич.козырек, УВЭОС</v>
      </c>
      <c r="Q74" s="147" t="s">
        <v>303</v>
      </c>
    </row>
    <row r="75" spans="1:17" s="21" customFormat="1" ht="51" x14ac:dyDescent="0.2">
      <c r="A75" s="54" t="s">
        <v>164</v>
      </c>
      <c r="B75" s="148">
        <f>[1]шас6х4!D10</f>
        <v>2528000</v>
      </c>
      <c r="C75" s="109">
        <f t="shared" si="2"/>
        <v>3033600</v>
      </c>
      <c r="D75" s="27" t="str">
        <f>[1]шас6х4!AF10</f>
        <v>4х2</v>
      </c>
      <c r="E75" s="28">
        <f>[1]шас6х4!AG10</f>
        <v>2</v>
      </c>
      <c r="F75" s="29">
        <f>[1]шас6х4!AH10</f>
        <v>9.9</v>
      </c>
      <c r="G75" s="30">
        <f>[1]шас6х4!AI10</f>
        <v>250</v>
      </c>
      <c r="H75" s="30">
        <f>[1]шас6х4!AJ10</f>
        <v>242</v>
      </c>
      <c r="I75" s="30" t="str">
        <f>[1]шас6х4!AK10</f>
        <v>ZF6</v>
      </c>
      <c r="J75" s="31">
        <f>[1]шас6х4!AL10</f>
        <v>6.53</v>
      </c>
      <c r="K75" s="30">
        <f>[1]шас6х4!AM10</f>
        <v>3585</v>
      </c>
      <c r="L75" s="33" t="str">
        <f>[1]шас6х4!AN10</f>
        <v>─</v>
      </c>
      <c r="M75" s="33" t="str">
        <f>[1]шас6х4!AO10</f>
        <v>10.00R20 11R22,5</v>
      </c>
      <c r="N75" s="33">
        <f>[1]шас6х4!AP10</f>
        <v>210</v>
      </c>
      <c r="O75" s="33" t="str">
        <f>[1]шас6х4!AQ10</f>
        <v>─</v>
      </c>
      <c r="P75" s="34" t="str">
        <f>[1]шас6х4!AR10</f>
        <v xml:space="preserve">МКБ, дв. Сummins  ISB6.7E5 250 (Е-5), система нейтрализ. ОГ(AdBlue), ТНВД BOSCH, КПП ZF6S1000, КОМ КАМАЗ с насосом, ДЗК, аэродинамич.козырек, боковая защита, тахограф российского стандарта с блоком СКЗИ, УВЭОС </v>
      </c>
      <c r="Q75" s="147" t="s">
        <v>303</v>
      </c>
    </row>
    <row r="76" spans="1:17" s="21" customFormat="1" ht="51" x14ac:dyDescent="0.2">
      <c r="A76" s="54" t="s">
        <v>165</v>
      </c>
      <c r="B76" s="148">
        <f>[1]шас6х4!D11</f>
        <v>2613000</v>
      </c>
      <c r="C76" s="109">
        <f t="shared" si="2"/>
        <v>3135600</v>
      </c>
      <c r="D76" s="27" t="str">
        <f>[1]шас6х4!AF11</f>
        <v>4х2</v>
      </c>
      <c r="E76" s="28">
        <f>[1]шас6х4!AG11</f>
        <v>2</v>
      </c>
      <c r="F76" s="29">
        <f>[1]шас6х4!AH11</f>
        <v>9.9</v>
      </c>
      <c r="G76" s="30">
        <f>[1]шас6х4!AI11</f>
        <v>250</v>
      </c>
      <c r="H76" s="30">
        <f>[1]шас6х4!AJ11</f>
        <v>242</v>
      </c>
      <c r="I76" s="30" t="str">
        <f>[1]шас6х4!AK11</f>
        <v>ZF6</v>
      </c>
      <c r="J76" s="31">
        <f>[1]шас6х4!AL11</f>
        <v>6.53</v>
      </c>
      <c r="K76" s="30">
        <f>[1]шас6х4!AM11</f>
        <v>3585</v>
      </c>
      <c r="L76" s="33" t="str">
        <f>[1]шас6х4!AN11</f>
        <v>─</v>
      </c>
      <c r="M76" s="33" t="str">
        <f>[1]шас6х4!AO11</f>
        <v>10.00R20 11R22,5</v>
      </c>
      <c r="N76" s="33">
        <f>[1]шас6х4!AP11</f>
        <v>210</v>
      </c>
      <c r="O76" s="33" t="str">
        <f>[1]шас6х4!AQ11</f>
        <v>─</v>
      </c>
      <c r="P76" s="34" t="str">
        <f>[1]шас6х4!AR11</f>
        <v xml:space="preserve">МКБ, дв. Сummins ISB6.7E5 250 (Е-5), система нейтрализ. ОГ(AdBlue), ТНВД BOSCH, КПП ZF6S1000, КОМ КАМАЗ с насосом, ДЗК, аэродинамич.козырек, боковая защита, рестайлинг 2, тахограф российского стандарта с блоком СКЗИ, УВЭОС </v>
      </c>
      <c r="Q76" s="147" t="s">
        <v>303</v>
      </c>
    </row>
    <row r="77" spans="1:17" s="21" customFormat="1" ht="51" x14ac:dyDescent="0.2">
      <c r="A77" s="54" t="s">
        <v>167</v>
      </c>
      <c r="B77" s="148">
        <f>[1]шас6х6!D7</f>
        <v>3129000</v>
      </c>
      <c r="C77" s="109">
        <f t="shared" si="2"/>
        <v>3754800</v>
      </c>
      <c r="D77" s="27" t="str">
        <f>[1]шас6х6!AI7</f>
        <v>4х4</v>
      </c>
      <c r="E77" s="27">
        <f>[1]шас6х6!AJ7</f>
        <v>1</v>
      </c>
      <c r="F77" s="27">
        <f>[1]шас6х6!AK7</f>
        <v>6.335</v>
      </c>
      <c r="G77" s="27">
        <f>[1]шас6х6!AL7</f>
        <v>285</v>
      </c>
      <c r="H77" s="27">
        <f>[1]шас6х6!AM7</f>
        <v>277</v>
      </c>
      <c r="I77" s="27" t="str">
        <f>[1]шас6х6!AN7</f>
        <v>ZF9</v>
      </c>
      <c r="J77" s="27">
        <f>[1]шас6х6!AO7</f>
        <v>6.53</v>
      </c>
      <c r="K77" s="27">
        <f>[1]шас6х6!AP7</f>
        <v>5200</v>
      </c>
      <c r="L77" s="27" t="str">
        <f>[1]шас6х6!AQ7</f>
        <v>─</v>
      </c>
      <c r="M77" s="27" t="str">
        <f>[1]шас6х6!AR7</f>
        <v>425/85R21</v>
      </c>
      <c r="N77" s="27" t="str">
        <f>[1]шас6х6!AS7</f>
        <v>2х210</v>
      </c>
      <c r="O77" s="27" t="str">
        <f>[1]шас6х6!AT7</f>
        <v>─</v>
      </c>
      <c r="P77" s="56" t="str">
        <f>[1]шас6х6!AU7</f>
        <v xml:space="preserve">МКБ, МОБ, дв. Cummins ISB6.7E5 285 (Е-5), система нейтрализ. ОГ(AdBlue), топл. ап.BOSCH, Common Rail, аэродинамич.козырек, рестайлинг-2, кондиционер, РК621, тахограф российского стандарта с блоком СКЗИ, УВЭОС </v>
      </c>
      <c r="Q77" s="147"/>
    </row>
    <row r="78" spans="1:17" s="21" customFormat="1" ht="42.75" customHeight="1" x14ac:dyDescent="0.2">
      <c r="A78" s="54" t="s">
        <v>168</v>
      </c>
      <c r="B78" s="148">
        <f>[1]шас6х6!D8</f>
        <v>2969000</v>
      </c>
      <c r="C78" s="109">
        <f t="shared" si="2"/>
        <v>3562800</v>
      </c>
      <c r="D78" s="27" t="str">
        <f>[1]шас6х6!AI8</f>
        <v>4х4</v>
      </c>
      <c r="E78" s="28">
        <f>[1]шас6х6!AJ8</f>
        <v>1</v>
      </c>
      <c r="F78" s="29">
        <f>[1]шас6х6!AK8</f>
        <v>6.335</v>
      </c>
      <c r="G78" s="30">
        <f>[1]шас6х6!AL8</f>
        <v>285</v>
      </c>
      <c r="H78" s="30">
        <f>[1]шас6х6!AM8</f>
        <v>277</v>
      </c>
      <c r="I78" s="30" t="str">
        <f>[1]шас6х6!AN8</f>
        <v>ZF9</v>
      </c>
      <c r="J78" s="31">
        <f>[1]шас6х6!AO8</f>
        <v>6.53</v>
      </c>
      <c r="K78" s="30">
        <f>[1]шас6х6!AP8</f>
        <v>5200</v>
      </c>
      <c r="L78" s="33" t="str">
        <f>[1]шас6х6!AQ8</f>
        <v>─</v>
      </c>
      <c r="M78" s="33" t="str">
        <f>[1]шас6х6!AR8</f>
        <v>425/85R21</v>
      </c>
      <c r="N78" s="33" t="str">
        <f>[1]шас6х6!AS8</f>
        <v>2х210</v>
      </c>
      <c r="O78" s="33" t="str">
        <f>[1]шас6х6!AT8</f>
        <v>─</v>
      </c>
      <c r="P78" s="34" t="str">
        <f>[1]шас6х6!AU8</f>
        <v xml:space="preserve">МКБ, МОБ, дв. Cummins ISB6.7E5 285 (Е-5), система нейтрализ. ОГ(AdBlue), топл. ап.BOSCH, Common Rail, аэродинамич.козырек, тахограф российского стандарта с блоком СКЗИ, УВЭОС </v>
      </c>
      <c r="Q78" s="147" t="s">
        <v>304</v>
      </c>
    </row>
    <row r="79" spans="1:17" s="21" customFormat="1" ht="63.75" x14ac:dyDescent="0.2">
      <c r="A79" s="71" t="s">
        <v>173</v>
      </c>
      <c r="B79" s="72">
        <f>'[1]шас тяж'!D7</f>
        <v>3774000</v>
      </c>
      <c r="C79" s="141">
        <f t="shared" si="2"/>
        <v>4528800</v>
      </c>
      <c r="D79" s="39" t="str">
        <f>'[1]шас тяж'!AO7</f>
        <v>4х2</v>
      </c>
      <c r="E79" s="40">
        <f>'[1]шас тяж'!AP7</f>
        <v>2</v>
      </c>
      <c r="F79" s="41">
        <f>'[1]шас тяж'!AQ7</f>
        <v>12.55</v>
      </c>
      <c r="G79" s="42">
        <f>'[1]шас тяж'!AR7</f>
        <v>250</v>
      </c>
      <c r="H79" s="42">
        <f>'[1]шас тяж'!AS7</f>
        <v>242</v>
      </c>
      <c r="I79" s="42" t="str">
        <f>'[1]шас тяж'!AT7</f>
        <v>ZF6</v>
      </c>
      <c r="J79" s="41">
        <f>'[1]шас тяж'!AU7</f>
        <v>4.3</v>
      </c>
      <c r="K79" s="42">
        <f>'[1]шас тяж'!AV7</f>
        <v>6600</v>
      </c>
      <c r="L79" s="45" t="str">
        <f>'[1]шас тяж'!AW7</f>
        <v>─</v>
      </c>
      <c r="M79" s="45" t="str">
        <f>'[1]шас тяж'!AX7</f>
        <v>315/70 R22,5</v>
      </c>
      <c r="N79" s="42">
        <f>'[1]шас тяж'!AY7</f>
        <v>300</v>
      </c>
      <c r="O79" s="45" t="str">
        <f>'[1]шас тяж'!AZ7</f>
        <v>─</v>
      </c>
      <c r="P79" s="46" t="str">
        <f>'[1]шас тяж'!BA7</f>
        <v>дв. Сummins ISB6.7Е5 250 (Е-5), система нейтрализ. ОГ(AdBlue), КПП ZF6S1000, вед. мост Daimler HL6 на пн.подвеске, МКБ, ECAS, EBS, ESP, ASR, каб. Daimler (низкая), кондиционер, отопитель каб. Webasto AT 2000 STC, ДЗК, тахограф российского стандарта с блоком СКЗИ, УВЭОС</v>
      </c>
      <c r="Q79" s="147" t="s">
        <v>305</v>
      </c>
    </row>
    <row r="80" spans="1:17" s="21" customFormat="1" ht="63.75" x14ac:dyDescent="0.2">
      <c r="A80" s="54" t="s">
        <v>174</v>
      </c>
      <c r="B80" s="73">
        <f>'[1]шас тяж'!D8</f>
        <v>3799000</v>
      </c>
      <c r="C80" s="133">
        <f t="shared" si="2"/>
        <v>4558800</v>
      </c>
      <c r="D80" s="27" t="str">
        <f>'[1]шас тяж'!AO8</f>
        <v>4х2</v>
      </c>
      <c r="E80" s="28">
        <f>'[1]шас тяж'!AP8</f>
        <v>2</v>
      </c>
      <c r="F80" s="29">
        <f>'[1]шас тяж'!AQ8</f>
        <v>12.51</v>
      </c>
      <c r="G80" s="30">
        <f>'[1]шас тяж'!AR8</f>
        <v>250</v>
      </c>
      <c r="H80" s="30">
        <f>'[1]шас тяж'!AS8</f>
        <v>242</v>
      </c>
      <c r="I80" s="30" t="str">
        <f>'[1]шас тяж'!AT8</f>
        <v>ZF9</v>
      </c>
      <c r="J80" s="29">
        <f>'[1]шас тяж'!AU8</f>
        <v>5.875</v>
      </c>
      <c r="K80" s="30">
        <f>'[1]шас тяж'!AV8</f>
        <v>4550</v>
      </c>
      <c r="L80" s="33" t="str">
        <f>'[1]шас тяж'!AW8</f>
        <v>─</v>
      </c>
      <c r="M80" s="33" t="str">
        <f>'[1]шас тяж'!AX8</f>
        <v>315/80 R22,5</v>
      </c>
      <c r="N80" s="30">
        <f>'[1]шас тяж'!AY8</f>
        <v>300</v>
      </c>
      <c r="O80" s="33" t="str">
        <f>'[1]шас тяж'!AZ8</f>
        <v>─</v>
      </c>
      <c r="P80" s="34" t="str">
        <f>'[1]шас тяж'!BA8</f>
        <v>дв. Сummins ISB6.7Е5 250 (Е-5), система нейтрализ. ОГ(AdBlue), КПП ZF9S1310, КОМ ZF NH/1c, вед. мост Daimler HL6 на пн.подвеске, МКБ, ECAS, EBS, ESP, ASR, каб. Daimler (низкая), кондиционер, отопитель каб. Webasto AT 2000 STC, ДЗК, тахограф российского стандарта с блоком СКЗИ, УВЭОС</v>
      </c>
      <c r="Q80" s="147" t="s">
        <v>305</v>
      </c>
    </row>
    <row r="81" spans="1:17" s="21" customFormat="1" ht="59.25" customHeight="1" x14ac:dyDescent="0.2">
      <c r="A81" s="54" t="s">
        <v>175</v>
      </c>
      <c r="B81" s="73">
        <f>'[1]шас тяж'!D9</f>
        <v>3953000</v>
      </c>
      <c r="C81" s="133">
        <f t="shared" si="2"/>
        <v>4743600</v>
      </c>
      <c r="D81" s="27" t="str">
        <f>'[1]шас тяж'!AO9</f>
        <v>4х2</v>
      </c>
      <c r="E81" s="27">
        <f>'[1]шас тяж'!AP9</f>
        <v>2</v>
      </c>
      <c r="F81" s="27">
        <f>'[1]шас тяж'!AQ9</f>
        <v>11.52</v>
      </c>
      <c r="G81" s="27">
        <f>'[1]шас тяж'!AR9</f>
        <v>250</v>
      </c>
      <c r="H81" s="27">
        <f>'[1]шас тяж'!AS9</f>
        <v>242</v>
      </c>
      <c r="I81" s="27" t="str">
        <f>'[1]шас тяж'!AT9</f>
        <v>ZF
9АS</v>
      </c>
      <c r="J81" s="27">
        <f>'[1]шас тяж'!AU9</f>
        <v>4.3</v>
      </c>
      <c r="K81" s="27">
        <f>'[1]шас тяж'!AV9</f>
        <v>6500</v>
      </c>
      <c r="L81" s="27">
        <f>'[1]шас тяж'!AW9</f>
        <v>1</v>
      </c>
      <c r="M81" s="27" t="str">
        <f>'[1]шас тяж'!AX9</f>
        <v>315/70 R22,5</v>
      </c>
      <c r="N81" s="27">
        <f>'[1]шас тяж'!AY9</f>
        <v>210</v>
      </c>
      <c r="O81" s="27" t="str">
        <f>'[1]шас тяж'!AZ9</f>
        <v>─</v>
      </c>
      <c r="P81" s="56" t="str">
        <f>'[1]шас тяж'!BA9</f>
        <v>дв. Сummins ISB6.7Е5 250 (Е-5), система нейтрализ. ОГ(AdBlue), КПП 9AS1310TO, вед. мост Hande, МКБ, ECAS, EBS, ESP, ASR, каб. Daimler (низкая), кондиционер, отопитель каб. Webasto AT 2000 STC,  ДЗК, тахограф российского стандарта с блоком СКЗИ, УВЭОС</v>
      </c>
      <c r="Q81" s="56"/>
    </row>
    <row r="82" spans="1:17" s="21" customFormat="1" ht="38.25" x14ac:dyDescent="0.2">
      <c r="A82" s="54" t="str">
        <f>[1]шас6х6!A13</f>
        <v>5350-3054-66(D5)</v>
      </c>
      <c r="B82" s="138">
        <f>[1]шас6х6!D13</f>
        <v>3337000</v>
      </c>
      <c r="C82" s="133">
        <f t="shared" si="2"/>
        <v>4004400</v>
      </c>
      <c r="D82" s="27" t="str">
        <f>[1]шас6х6!AI13</f>
        <v>6х6</v>
      </c>
      <c r="E82" s="27">
        <f>[1]шас6х6!AJ13</f>
        <v>1</v>
      </c>
      <c r="F82" s="27">
        <f>[1]шас6х6!AK13</f>
        <v>9.3650000000000002</v>
      </c>
      <c r="G82" s="27">
        <f>[1]шас6х6!AL13</f>
        <v>285</v>
      </c>
      <c r="H82" s="27">
        <f>[1]шас6х6!AM13</f>
        <v>277</v>
      </c>
      <c r="I82" s="27" t="str">
        <f>[1]шас6х6!AN13</f>
        <v>ZF9</v>
      </c>
      <c r="J82" s="27">
        <f>[1]шас6х6!AO13</f>
        <v>6.53</v>
      </c>
      <c r="K82" s="27">
        <f>[1]шас6х6!AP13</f>
        <v>5805</v>
      </c>
      <c r="L82" s="27" t="str">
        <f>[1]шас6х6!AQ13</f>
        <v>─</v>
      </c>
      <c r="M82" s="27" t="str">
        <f>[1]шас6х6!AR13</f>
        <v>425/85R21</v>
      </c>
      <c r="N82" s="27" t="str">
        <f>[1]шас6х6!AS13</f>
        <v>2х210</v>
      </c>
      <c r="O82" s="27" t="str">
        <f>[1]шас6х6!AT13</f>
        <v>─</v>
      </c>
      <c r="P82" s="56" t="str">
        <f>[1]шас6х6!AU13</f>
        <v xml:space="preserve">МКБ, МОБ, дв. Cummins ISB6.7E5 285 (Е-5), система нейтрализ. ОГ(AdBlue), топл. ап.BOSCH, Common Rail, аэродинамич.козырек, тахограф российского стандарта с блоком СКЗИ, УВЭОС </v>
      </c>
      <c r="Q82" s="56"/>
    </row>
    <row r="83" spans="1:17" s="21" customFormat="1" ht="39.75" customHeight="1" x14ac:dyDescent="0.2">
      <c r="A83" s="54" t="s">
        <v>177</v>
      </c>
      <c r="B83" s="138">
        <f>[1]шас6х6!D14</f>
        <v>3416000</v>
      </c>
      <c r="C83" s="133">
        <f t="shared" si="2"/>
        <v>4099200</v>
      </c>
      <c r="D83" s="27" t="str">
        <f>[1]шас6х6!AI14</f>
        <v>6х6</v>
      </c>
      <c r="E83" s="27">
        <f>[1]шас6х6!AJ14</f>
        <v>1</v>
      </c>
      <c r="F83" s="27">
        <f>[1]шас6х6!AK14</f>
        <v>9.4849999999999994</v>
      </c>
      <c r="G83" s="27">
        <f>[1]шас6х6!AL14</f>
        <v>285</v>
      </c>
      <c r="H83" s="27">
        <f>[1]шас6х6!AM14</f>
        <v>277</v>
      </c>
      <c r="I83" s="27" t="str">
        <f>[1]шас6х6!AN14</f>
        <v>ZF9</v>
      </c>
      <c r="J83" s="27">
        <f>[1]шас6х6!AO14</f>
        <v>6.53</v>
      </c>
      <c r="K83" s="27">
        <f>[1]шас6х6!AP14</f>
        <v>5200</v>
      </c>
      <c r="L83" s="27" t="str">
        <f>[1]шас6х6!AQ14</f>
        <v>─</v>
      </c>
      <c r="M83" s="27" t="str">
        <f>[1]шас6х6!AR14</f>
        <v>425/85R21</v>
      </c>
      <c r="N83" s="27" t="str">
        <f>[1]шас6х6!AS14</f>
        <v>2х210</v>
      </c>
      <c r="O83" s="27" t="str">
        <f>[1]шас6х6!AT14</f>
        <v>─</v>
      </c>
      <c r="P83" s="56" t="str">
        <f>[1]шас6х6!AU14</f>
        <v>МКБ, МОБ, дв. Cummins ISB6.7E5 285 (Е-5), система нейтрализ. ОГ(AdBlue), топл. ап.BOSCH, Common Rail, аэродинамич.козырек, РК 621, рестайлинг 2, УВЭОС</v>
      </c>
      <c r="Q83" s="56"/>
    </row>
    <row r="84" spans="1:17" s="21" customFormat="1" ht="29.25" customHeight="1" x14ac:dyDescent="0.2">
      <c r="A84" s="54" t="s">
        <v>181</v>
      </c>
      <c r="B84" s="148">
        <f>'[1]шас тяж'!D11</f>
        <v>2801000</v>
      </c>
      <c r="C84" s="109">
        <f t="shared" si="2"/>
        <v>3361200</v>
      </c>
      <c r="D84" s="27" t="str">
        <f>'[1]шас тяж'!AO11</f>
        <v>4х2</v>
      </c>
      <c r="E84" s="28">
        <f>'[1]шас тяж'!AP11</f>
        <v>2</v>
      </c>
      <c r="F84" s="29">
        <f>'[1]шас тяж'!AQ11</f>
        <v>13.8</v>
      </c>
      <c r="G84" s="30">
        <f>'[1]шас тяж'!AR11</f>
        <v>300</v>
      </c>
      <c r="H84" s="30">
        <f>'[1]шас тяж'!AS11</f>
        <v>292</v>
      </c>
      <c r="I84" s="30" t="str">
        <f>'[1]шас тяж'!AT11</f>
        <v>ZF9</v>
      </c>
      <c r="J84" s="31">
        <f>'[1]шас тяж'!AU11</f>
        <v>6.33</v>
      </c>
      <c r="K84" s="30">
        <f>'[1]шас тяж'!AV11</f>
        <v>4670</v>
      </c>
      <c r="L84" s="33" t="str">
        <f>'[1]шас тяж'!AW11</f>
        <v>–</v>
      </c>
      <c r="M84" s="33" t="str">
        <f>'[1]шас тяж'!AX11</f>
        <v>315/80R22,5</v>
      </c>
      <c r="N84" s="33">
        <f>'[1]шас тяж'!AY11</f>
        <v>210</v>
      </c>
      <c r="O84" s="33" t="str">
        <f>'[1]шас тяж'!AZ11</f>
        <v>–</v>
      </c>
      <c r="P84" s="34" t="str">
        <f>'[1]шас тяж'!BA11</f>
        <v>МКБ, дв. Cummins ISB6.7E5 300 (Е-5), ТНВД BOSCH, система нейтрализ. ОГ(AdBlue), Common Rail, КОМ ZF с насосом, УВЭОС</v>
      </c>
      <c r="Q84" s="147" t="s">
        <v>303</v>
      </c>
    </row>
    <row r="85" spans="1:17" s="21" customFormat="1" ht="30.75" customHeight="1" x14ac:dyDescent="0.2">
      <c r="A85" s="54" t="s">
        <v>182</v>
      </c>
      <c r="B85" s="148">
        <f>'[1]шас тяж'!D12</f>
        <v>2672000</v>
      </c>
      <c r="C85" s="109">
        <f t="shared" si="2"/>
        <v>3206400</v>
      </c>
      <c r="D85" s="27" t="str">
        <f>'[1]шас тяж'!AO12</f>
        <v>4х2</v>
      </c>
      <c r="E85" s="28">
        <f>'[1]шас тяж'!AP12</f>
        <v>2</v>
      </c>
      <c r="F85" s="29">
        <f>'[1]шас тяж'!AQ12</f>
        <v>13.8</v>
      </c>
      <c r="G85" s="30">
        <f>'[1]шас тяж'!AR12</f>
        <v>300</v>
      </c>
      <c r="H85" s="30">
        <f>'[1]шас тяж'!AS12</f>
        <v>292</v>
      </c>
      <c r="I85" s="30">
        <f>'[1]шас тяж'!AT12</f>
        <v>154</v>
      </c>
      <c r="J85" s="31">
        <f>'[1]шас тяж'!AU12</f>
        <v>6.33</v>
      </c>
      <c r="K85" s="30">
        <f>'[1]шас тяж'!AV12</f>
        <v>4670</v>
      </c>
      <c r="L85" s="33" t="str">
        <f>'[1]шас тяж'!AW12</f>
        <v>–</v>
      </c>
      <c r="M85" s="33" t="str">
        <f>'[1]шас тяж'!AX12</f>
        <v>315/80R22,5</v>
      </c>
      <c r="N85" s="33">
        <f>'[1]шас тяж'!AY12</f>
        <v>210</v>
      </c>
      <c r="O85" s="33" t="str">
        <f>'[1]шас тяж'!AZ12</f>
        <v>–</v>
      </c>
      <c r="P85" s="34" t="str">
        <f>'[1]шас тяж'!BA12</f>
        <v>МКБ, дв. Cummins ISB6.7E5 300 (Е-5), ТНВД BOSCH, система нейтрализ. ОГ(AdBlue), Common Rail, УВЭОС</v>
      </c>
      <c r="Q85" s="147" t="s">
        <v>303</v>
      </c>
    </row>
    <row r="86" spans="1:17" s="21" customFormat="1" ht="38.25" x14ac:dyDescent="0.2">
      <c r="A86" s="54" t="s">
        <v>184</v>
      </c>
      <c r="B86" s="148">
        <f>'[1]шас тяж'!D14</f>
        <v>2811000</v>
      </c>
      <c r="C86" s="109">
        <f t="shared" si="2"/>
        <v>3373200</v>
      </c>
      <c r="D86" s="27" t="str">
        <f>'[1]шас тяж'!AO14</f>
        <v>4х2</v>
      </c>
      <c r="E86" s="27">
        <f>'[1]шас тяж'!AP14</f>
        <v>2</v>
      </c>
      <c r="F86" s="27">
        <f>'[1]шас тяж'!AQ14</f>
        <v>13.8</v>
      </c>
      <c r="G86" s="27">
        <f>'[1]шас тяж'!AR14</f>
        <v>300</v>
      </c>
      <c r="H86" s="27">
        <f>'[1]шас тяж'!AS14</f>
        <v>292</v>
      </c>
      <c r="I86" s="27" t="str">
        <f>'[1]шас тяж'!AT14</f>
        <v>ZF9</v>
      </c>
      <c r="J86" s="27">
        <f>'[1]шас тяж'!AU14</f>
        <v>6.33</v>
      </c>
      <c r="K86" s="27">
        <f>'[1]шас тяж'!AV14</f>
        <v>4670</v>
      </c>
      <c r="L86" s="27" t="str">
        <f>'[1]шас тяж'!AW14</f>
        <v>–</v>
      </c>
      <c r="M86" s="27" t="str">
        <f>'[1]шас тяж'!AX14</f>
        <v>315/80R22,5</v>
      </c>
      <c r="N86" s="27">
        <f>'[1]шас тяж'!AY14</f>
        <v>210</v>
      </c>
      <c r="O86" s="27" t="str">
        <f>'[1]шас тяж'!AZ14</f>
        <v>–</v>
      </c>
      <c r="P86" s="75" t="str">
        <f>'[1]шас тяж'!BA14</f>
        <v>МКБ, дв. Cummins ISB6.7E5 300 (Е-5), ТНВД BOSCH, система нейтрализ. ОГ(AdBlue), Common Rail, КОМ ZF с насосом, выхлоп вверх, УВЭОС</v>
      </c>
      <c r="Q86" s="147"/>
    </row>
    <row r="87" spans="1:17" s="21" customFormat="1" ht="43.5" customHeight="1" x14ac:dyDescent="0.2">
      <c r="A87" s="54" t="str">
        <f>[1]шас6х6!A41</f>
        <v>63501-4025-52</v>
      </c>
      <c r="B87" s="148">
        <f>[1]шас6х6!D41</f>
        <v>5170000</v>
      </c>
      <c r="C87" s="109">
        <f>B87*1.2</f>
        <v>6204000</v>
      </c>
      <c r="D87" s="27" t="str">
        <f>[1]шас6х6!AI41</f>
        <v>8х8</v>
      </c>
      <c r="E87" s="27">
        <f>[1]шас6х6!AJ41</f>
        <v>1</v>
      </c>
      <c r="F87" s="27">
        <f>[1]шас6х6!AK41</f>
        <v>16.600000000000001</v>
      </c>
      <c r="G87" s="27">
        <f>[1]шас6х6!AL41</f>
        <v>360</v>
      </c>
      <c r="H87" s="27">
        <f>[1]шас6х6!AM41</f>
        <v>360</v>
      </c>
      <c r="I87" s="27" t="str">
        <f>[1]шас6х6!AN41</f>
        <v>ZF16</v>
      </c>
      <c r="J87" s="27">
        <f>[1]шас6х6!AO41</f>
        <v>5.94</v>
      </c>
      <c r="K87" s="27">
        <f>[1]шас6х6!AP41</f>
        <v>6890</v>
      </c>
      <c r="L87" s="27">
        <f>[1]шас6х6!AQ41</f>
        <v>1</v>
      </c>
      <c r="M87" s="27" t="str">
        <f>[1]шас6х6!AR41</f>
        <v>425/85R21</v>
      </c>
      <c r="N87" s="27" t="str">
        <f>[1]шас6х6!AS41</f>
        <v>210+350</v>
      </c>
      <c r="O87" s="27" t="str">
        <f>[1]шас6х6!AT41</f>
        <v>─</v>
      </c>
      <c r="P87" s="56" t="str">
        <f>[1]шас6х6!AU41</f>
        <v>МКБ, МОБ, дв. 740.725-360 (Е-5), топл. ап.BOSCH, система нейтрализ. ОГ(AdBlue), Common Rail, выхлоп вверх, аэродин. козырек, ДЗК, рестайлинг-2, кондиционер, РК621, УВЭОС</v>
      </c>
      <c r="Q87" s="147"/>
    </row>
    <row r="88" spans="1:17" s="21" customFormat="1" ht="42" customHeight="1" x14ac:dyDescent="0.2">
      <c r="A88" s="54" t="s">
        <v>188</v>
      </c>
      <c r="B88" s="148">
        <f>[1]шас6х6!D42</f>
        <v>5010000</v>
      </c>
      <c r="C88" s="109">
        <f t="shared" si="2"/>
        <v>6012000</v>
      </c>
      <c r="D88" s="27" t="str">
        <f>[1]шас6х6!AI42</f>
        <v>8х8</v>
      </c>
      <c r="E88" s="28">
        <f>[1]шас6х6!AJ42</f>
        <v>1</v>
      </c>
      <c r="F88" s="29">
        <f>[1]шас6х6!AK42</f>
        <v>16.600000000000001</v>
      </c>
      <c r="G88" s="30">
        <f>[1]шас6х6!AL42</f>
        <v>360</v>
      </c>
      <c r="H88" s="30">
        <f>[1]шас6х6!AM42</f>
        <v>360</v>
      </c>
      <c r="I88" s="30" t="str">
        <f>[1]шас6х6!AN42</f>
        <v>ZF16</v>
      </c>
      <c r="J88" s="31">
        <f>[1]шас6х6!AO42</f>
        <v>5.94</v>
      </c>
      <c r="K88" s="30">
        <f>[1]шас6х6!AP42</f>
        <v>6890</v>
      </c>
      <c r="L88" s="33">
        <f>[1]шас6х6!AQ42</f>
        <v>1</v>
      </c>
      <c r="M88" s="33" t="str">
        <f>[1]шас6х6!AR42</f>
        <v>425/85R21</v>
      </c>
      <c r="N88" s="33" t="str">
        <f>[1]шас6х6!AS42</f>
        <v>210+350</v>
      </c>
      <c r="O88" s="33" t="str">
        <f>[1]шас6х6!AT42</f>
        <v>─</v>
      </c>
      <c r="P88" s="34" t="str">
        <f>[1]шас6х6!AU42</f>
        <v>МКБ, МОБ, дв. 740.725-360 (Е-5), топл. ап.BOSCH, система нейтрализ. ОГ(AdBlue), Common Rail, выхлоп вверх, аэродин. козырек, ДЗК, РК 65111, УВЭОС</v>
      </c>
      <c r="Q88" s="147" t="s">
        <v>306</v>
      </c>
    </row>
    <row r="89" spans="1:17" s="21" customFormat="1" ht="38.25" x14ac:dyDescent="0.2">
      <c r="A89" s="54" t="s">
        <v>193</v>
      </c>
      <c r="B89" s="148">
        <f>[1]шас6х4!D13</f>
        <v>3484000</v>
      </c>
      <c r="C89" s="109">
        <f t="shared" si="2"/>
        <v>4180800</v>
      </c>
      <c r="D89" s="27" t="str">
        <f>[1]шас6х4!AF13</f>
        <v>6х4</v>
      </c>
      <c r="E89" s="28">
        <f>[1]шас6х4!AG13</f>
        <v>2</v>
      </c>
      <c r="F89" s="29">
        <f>[1]шас6х4!AH13</f>
        <v>14.87</v>
      </c>
      <c r="G89" s="30">
        <f>[1]шас6х4!AI13</f>
        <v>300</v>
      </c>
      <c r="H89" s="30">
        <f>[1]шас6х4!AJ13</f>
        <v>292</v>
      </c>
      <c r="I89" s="30" t="str">
        <f>[1]шас6х4!AK13</f>
        <v>ZF9</v>
      </c>
      <c r="J89" s="31">
        <f>[1]шас6х4!AL13</f>
        <v>5.94</v>
      </c>
      <c r="K89" s="30">
        <f>[1]шас6х4!AM13</f>
        <v>5640</v>
      </c>
      <c r="L89" s="33">
        <f>[1]шас6х4!AN13</f>
        <v>1</v>
      </c>
      <c r="M89" s="33" t="str">
        <f>[1]шас6х4!AO13</f>
        <v>10.00R20 11R22,5</v>
      </c>
      <c r="N89" s="33">
        <f>[1]шас6х4!AP13</f>
        <v>350</v>
      </c>
      <c r="O89" s="33" t="str">
        <f>[1]шас6х4!AQ13</f>
        <v>шк-пет.</v>
      </c>
      <c r="P89" s="34" t="str">
        <f>[1]шас6х4!AR13</f>
        <v xml:space="preserve">МКБ, МОБ, дв. Cummins ISB6.7E5 300 (Е-5), ТНВД BOSCH, система нейтрализ. ОГ(AdBlue), Common Rail, ДЗК, аэродинам.козырек, тахограф российского стандарта с блоком СКЗИ, УВЭОС </v>
      </c>
      <c r="Q89" s="147" t="s">
        <v>307</v>
      </c>
    </row>
    <row r="90" spans="1:17" s="21" customFormat="1" ht="38.25" x14ac:dyDescent="0.2">
      <c r="A90" s="54" t="s">
        <v>194</v>
      </c>
      <c r="B90" s="148">
        <f>[1]шас6х4!D14</f>
        <v>3377000</v>
      </c>
      <c r="C90" s="109">
        <f>B90*1.2</f>
        <v>4052400</v>
      </c>
      <c r="D90" s="27" t="str">
        <f>[1]шас6х4!AF14</f>
        <v>6х4</v>
      </c>
      <c r="E90" s="28">
        <f>[1]шас6х4!AG14</f>
        <v>2</v>
      </c>
      <c r="F90" s="29">
        <f>[1]шас6х4!AH14</f>
        <v>14.31</v>
      </c>
      <c r="G90" s="30">
        <f>[1]шас6х4!AI14</f>
        <v>300</v>
      </c>
      <c r="H90" s="30">
        <f>[1]шас6х4!AJ14</f>
        <v>300</v>
      </c>
      <c r="I90" s="30">
        <f>[1]шас6х4!AK14</f>
        <v>154</v>
      </c>
      <c r="J90" s="31">
        <f>[1]шас6х4!AL14</f>
        <v>4.9800000000000004</v>
      </c>
      <c r="K90" s="30">
        <f>[1]шас6х4!AM14</f>
        <v>5755</v>
      </c>
      <c r="L90" s="33">
        <f>[1]шас6х4!AN14</f>
        <v>1</v>
      </c>
      <c r="M90" s="33" t="str">
        <f>[1]шас6х4!AO14</f>
        <v>10.00R20 11R22,5</v>
      </c>
      <c r="N90" s="33">
        <f>[1]шас6х4!AP14</f>
        <v>350</v>
      </c>
      <c r="O90" s="33" t="str">
        <f>[1]шас6х4!AQ14</f>
        <v>шк-пет.</v>
      </c>
      <c r="P90" s="34" t="str">
        <f>[1]шас6х4!AR14</f>
        <v xml:space="preserve">МКБ, МОБ, дв. КАМАЗ 740.705-300 (Е-5), ТНВД BOSCH, система нейтрализ. ОГ(AdBlue), Common Rail, ДЗК, аэродинам.козырек, УВЭОС </v>
      </c>
      <c r="Q90" s="147" t="s">
        <v>307</v>
      </c>
    </row>
    <row r="91" spans="1:17" s="21" customFormat="1" ht="42.75" customHeight="1" x14ac:dyDescent="0.2">
      <c r="A91" s="54" t="s">
        <v>195</v>
      </c>
      <c r="B91" s="148">
        <f>[1]шас6х4!D15</f>
        <v>3484000</v>
      </c>
      <c r="C91" s="109">
        <f t="shared" si="2"/>
        <v>4180800</v>
      </c>
      <c r="D91" s="27" t="str">
        <f>[1]шас6х4!AF15</f>
        <v>6х4</v>
      </c>
      <c r="E91" s="28">
        <f>[1]шас6х4!AG15</f>
        <v>2</v>
      </c>
      <c r="F91" s="29">
        <f>[1]шас6х4!AH15</f>
        <v>14.31</v>
      </c>
      <c r="G91" s="30">
        <f>[1]шас6х4!AI15</f>
        <v>300</v>
      </c>
      <c r="H91" s="30">
        <f>[1]шас6х4!AJ15</f>
        <v>300</v>
      </c>
      <c r="I91" s="30" t="str">
        <f>[1]шас6х4!AK15</f>
        <v>ZF9</v>
      </c>
      <c r="J91" s="31">
        <f>[1]шас6х4!AL15</f>
        <v>4.9800000000000004</v>
      </c>
      <c r="K91" s="30">
        <f>[1]шас6х4!AM15</f>
        <v>5755</v>
      </c>
      <c r="L91" s="33">
        <f>[1]шас6х4!AN15</f>
        <v>1</v>
      </c>
      <c r="M91" s="33" t="str">
        <f>[1]шас6х4!AO15</f>
        <v>10.00R20 11R22,5</v>
      </c>
      <c r="N91" s="33">
        <f>[1]шас6х4!AP15</f>
        <v>350</v>
      </c>
      <c r="O91" s="33" t="str">
        <f>[1]шас6х4!AQ15</f>
        <v>шк-пет.</v>
      </c>
      <c r="P91" s="34" t="str">
        <f>[1]шас6х4!AR15</f>
        <v xml:space="preserve">МКБ, МОБ, дв. КАМАЗ 740.705-300 (Е-5), ТНВД BOSCH, система нейтрализ. ОГ(AdBlue), Common Rail, ДЗК, аэродинам.козырек, тахограф российского стандарта с блоком СКЗИ, УВЭОС </v>
      </c>
      <c r="Q91" s="147" t="s">
        <v>307</v>
      </c>
    </row>
    <row r="92" spans="1:17" s="21" customFormat="1" ht="46.9" customHeight="1" x14ac:dyDescent="0.2">
      <c r="A92" s="54" t="s">
        <v>201</v>
      </c>
      <c r="B92" s="148">
        <f>[1]шас6х4!D21</f>
        <v>3543000</v>
      </c>
      <c r="C92" s="133">
        <f t="shared" si="2"/>
        <v>4251600</v>
      </c>
      <c r="D92" s="27" t="str">
        <f>[1]шас6х4!AF21</f>
        <v>6х4</v>
      </c>
      <c r="E92" s="28">
        <f>[1]шас6х4!AG21</f>
        <v>2</v>
      </c>
      <c r="F92" s="29">
        <f>[1]шас6х4!AH21</f>
        <v>17.739999999999998</v>
      </c>
      <c r="G92" s="30">
        <f>[1]шас6х4!AI21</f>
        <v>300</v>
      </c>
      <c r="H92" s="30">
        <f>[1]шас6х4!AJ21</f>
        <v>292</v>
      </c>
      <c r="I92" s="30" t="str">
        <f>[1]шас6х4!AK21</f>
        <v>ZF9</v>
      </c>
      <c r="J92" s="31">
        <f>[1]шас6х4!AL21</f>
        <v>5.94</v>
      </c>
      <c r="K92" s="30">
        <f>[1]шас6х4!AM21</f>
        <v>5780</v>
      </c>
      <c r="L92" s="33" t="str">
        <f>[1]шас6х4!AN21</f>
        <v>─</v>
      </c>
      <c r="M92" s="33" t="str">
        <f>[1]шас6х4!AO21</f>
        <v>11.00R20 11R22,5</v>
      </c>
      <c r="N92" s="33">
        <f>[1]шас6х4!AP21</f>
        <v>350</v>
      </c>
      <c r="O92" s="33" t="str">
        <f>[1]шас6х4!AQ21</f>
        <v>шк-пет.</v>
      </c>
      <c r="P92" s="34" t="str">
        <f>[1]шас6х4!AR21</f>
        <v xml:space="preserve">МКБ, МОБ, дв. Cummins ISB6.7E5 300 (Е-5), ТНВД BOSCH, система нейтрализ. ОГ(AdBlue), Common Rail, ДЗК, аэродинам.козырек, УВЭОС </v>
      </c>
      <c r="Q92" s="147" t="s">
        <v>307</v>
      </c>
    </row>
    <row r="93" spans="1:17" s="21" customFormat="1" ht="46.15" customHeight="1" x14ac:dyDescent="0.2">
      <c r="A93" s="54" t="s">
        <v>202</v>
      </c>
      <c r="B93" s="148">
        <f>[1]шас6х4!D22</f>
        <v>3570000</v>
      </c>
      <c r="C93" s="133">
        <f t="shared" si="2"/>
        <v>4284000</v>
      </c>
      <c r="D93" s="27" t="str">
        <f>[1]шас6х4!AF22</f>
        <v>6х4</v>
      </c>
      <c r="E93" s="28">
        <f>[1]шас6х4!AG22</f>
        <v>2</v>
      </c>
      <c r="F93" s="29">
        <f>[1]шас6х4!AH22</f>
        <v>17.18</v>
      </c>
      <c r="G93" s="30">
        <f>[1]шас6х4!AI22</f>
        <v>300</v>
      </c>
      <c r="H93" s="30">
        <f>[1]шас6х4!AJ22</f>
        <v>300</v>
      </c>
      <c r="I93" s="30" t="str">
        <f>[1]шас6х4!AK22</f>
        <v>ZF9</v>
      </c>
      <c r="J93" s="31">
        <f>[1]шас6х4!AL22</f>
        <v>4.9800000000000004</v>
      </c>
      <c r="K93" s="30">
        <f>[1]шас6х4!AM22</f>
        <v>5755</v>
      </c>
      <c r="L93" s="33" t="str">
        <f>[1]шас6х4!AN22</f>
        <v>─</v>
      </c>
      <c r="M93" s="33" t="str">
        <f>[1]шас6х4!AO22</f>
        <v>11.00R20 11R22,5</v>
      </c>
      <c r="N93" s="33">
        <f>[1]шас6х4!AP22</f>
        <v>350</v>
      </c>
      <c r="O93" s="33" t="str">
        <f>[1]шас6х4!AQ22</f>
        <v>шк-пет.</v>
      </c>
      <c r="P93" s="34" t="str">
        <f>[1]шас6х4!AR22</f>
        <v>МКБ, МОБ, дв. КАМАЗ 740.705-300 (Е-5), ТНВД BOSCH, система нейтрализ. ОГ(AdBlue), Common Rail, ДЗК, аэродинам.козырек, тахограф российского стандарта с блоком СКЗИ, УВЭОС</v>
      </c>
      <c r="Q93" s="147" t="s">
        <v>307</v>
      </c>
    </row>
    <row r="94" spans="1:17" s="21" customFormat="1" ht="46.15" customHeight="1" x14ac:dyDescent="0.2">
      <c r="A94" s="54" t="s">
        <v>203</v>
      </c>
      <c r="B94" s="148">
        <f>[1]шас6х4!D23</f>
        <v>3462000</v>
      </c>
      <c r="C94" s="133">
        <f t="shared" si="2"/>
        <v>4154400</v>
      </c>
      <c r="D94" s="27" t="str">
        <f>[1]шас6х4!AF23</f>
        <v>6х4</v>
      </c>
      <c r="E94" s="27">
        <f>[1]шас6х4!AG23</f>
        <v>2</v>
      </c>
      <c r="F94" s="27">
        <f>[1]шас6х4!AH23</f>
        <v>15.14</v>
      </c>
      <c r="G94" s="27">
        <f>[1]шас6х4!AI23</f>
        <v>300</v>
      </c>
      <c r="H94" s="27">
        <f>[1]шас6х4!AJ23</f>
        <v>292</v>
      </c>
      <c r="I94" s="27" t="str">
        <f>[1]шас6х4!AK23</f>
        <v>ZF9</v>
      </c>
      <c r="J94" s="27">
        <f>[1]шас6х4!AL23</f>
        <v>5.94</v>
      </c>
      <c r="K94" s="27">
        <f>[1]шас6х4!AM23</f>
        <v>5780</v>
      </c>
      <c r="L94" s="27" t="str">
        <f>[1]шас6х4!AN23</f>
        <v>─</v>
      </c>
      <c r="M94" s="27" t="str">
        <f>[1]шас6х4!AO23</f>
        <v>10.00R20 11R22,5</v>
      </c>
      <c r="N94" s="27">
        <f>[1]шас6х4!AP23</f>
        <v>350</v>
      </c>
      <c r="O94" s="27" t="str">
        <f>[1]шас6х4!AQ23</f>
        <v>шк-пет.</v>
      </c>
      <c r="P94" s="56" t="str">
        <f>[1]шас6х4!AR23</f>
        <v xml:space="preserve">МКБ, МОБ, дв. Cummins ISB6.7E5 300 (Е-5), ТНВД BOSCH, система нейтрализации ОГ(AdBlue), Common Rail, ДЗК, аэродинам.козырек, тахограф российского стандарта с блоком СКЗИ, УВЭОС </v>
      </c>
      <c r="Q94" s="147"/>
    </row>
    <row r="95" spans="1:17" s="21" customFormat="1" ht="46.15" customHeight="1" x14ac:dyDescent="0.2">
      <c r="A95" s="54" t="s">
        <v>205</v>
      </c>
      <c r="B95" s="148">
        <f>[1]шас6х4!D25</f>
        <v>3462000</v>
      </c>
      <c r="C95" s="133">
        <f t="shared" si="2"/>
        <v>4154400</v>
      </c>
      <c r="D95" s="27" t="str">
        <f>[1]шас6х4!AF25</f>
        <v>6х4</v>
      </c>
      <c r="E95" s="27">
        <f>[1]шас6х4!AG25</f>
        <v>2</v>
      </c>
      <c r="F95" s="27">
        <f>[1]шас6х4!AH25</f>
        <v>14.58</v>
      </c>
      <c r="G95" s="27">
        <f>[1]шас6х4!AI25</f>
        <v>300</v>
      </c>
      <c r="H95" s="27">
        <f>[1]шас6х4!AJ25</f>
        <v>300</v>
      </c>
      <c r="I95" s="27" t="str">
        <f>[1]шас6х4!AK25</f>
        <v>ZF9</v>
      </c>
      <c r="J95" s="27">
        <f>[1]шас6х4!AL25</f>
        <v>4.9800000000000004</v>
      </c>
      <c r="K95" s="27">
        <f>[1]шас6х4!AM25</f>
        <v>5755</v>
      </c>
      <c r="L95" s="27" t="str">
        <f>[1]шас6х4!AN25</f>
        <v>─</v>
      </c>
      <c r="M95" s="27" t="str">
        <f>[1]шас6х4!AO25</f>
        <v>10.00R20 11R22,5</v>
      </c>
      <c r="N95" s="27">
        <f>[1]шас6х4!AP25</f>
        <v>350</v>
      </c>
      <c r="O95" s="27" t="str">
        <f>[1]шас6х4!AQ25</f>
        <v>шк-пет.</v>
      </c>
      <c r="P95" s="56" t="str">
        <f>[1]шас6х4!AR25</f>
        <v xml:space="preserve">МКБ, МОБ, дв. КАМАЗ 740.705-300 (Е-5), ТНВД BOSCH, система нейтрализ. ОГ(AdBlue), Common Rail, ДЗК, аэродинам.козырек, тахограф российского стандарта с блоком СКЗИ, УВЭОС </v>
      </c>
      <c r="Q95" s="147"/>
    </row>
    <row r="96" spans="1:17" s="21" customFormat="1" ht="38.25" x14ac:dyDescent="0.2">
      <c r="A96" s="54" t="s">
        <v>207</v>
      </c>
      <c r="B96" s="148">
        <f>[1]шас6х4!D27</f>
        <v>3599000</v>
      </c>
      <c r="C96" s="142">
        <f t="shared" si="2"/>
        <v>4318800</v>
      </c>
      <c r="D96" s="27" t="str">
        <f>[1]шас6х4!AF27</f>
        <v>6х4</v>
      </c>
      <c r="E96" s="28">
        <f>[1]шас6х4!AG27</f>
        <v>2</v>
      </c>
      <c r="F96" s="29">
        <f>[1]шас6х4!AH27</f>
        <v>17.399999999999999</v>
      </c>
      <c r="G96" s="30">
        <f>[1]шас6х4!AI27</f>
        <v>300</v>
      </c>
      <c r="H96" s="30">
        <f>[1]шас6х4!AJ27</f>
        <v>292</v>
      </c>
      <c r="I96" s="30" t="str">
        <f>[1]шас6х4!AK27</f>
        <v>ZF9</v>
      </c>
      <c r="J96" s="31">
        <f>[1]шас6х4!AL27</f>
        <v>5.94</v>
      </c>
      <c r="K96" s="30">
        <f>[1]шас6х4!AM27</f>
        <v>6900</v>
      </c>
      <c r="L96" s="33">
        <f>[1]шас6х4!AN27</f>
        <v>1</v>
      </c>
      <c r="M96" s="33" t="str">
        <f>[1]шас6х4!AO27</f>
        <v>11.00R20 11R22,5</v>
      </c>
      <c r="N96" s="33">
        <f>[1]шас6х4!AP27</f>
        <v>350</v>
      </c>
      <c r="O96" s="33" t="str">
        <f>[1]шас6х4!AQ27</f>
        <v>шк-пет.</v>
      </c>
      <c r="P96" s="34" t="str">
        <f>[1]шас6х4!AR27</f>
        <v xml:space="preserve">МКБ, МОБ, дв. Cummins ISB6.7E5 300 (Е-5), ТНВД BOSCH, система нейтрализации ОГ(AdBlue), Common Rail, ДЗК, аэродинам.козырек,  УВЭОС </v>
      </c>
      <c r="Q96" s="147" t="s">
        <v>307</v>
      </c>
    </row>
    <row r="97" spans="1:17" s="21" customFormat="1" ht="40.5" customHeight="1" x14ac:dyDescent="0.2">
      <c r="A97" s="54" t="s">
        <v>208</v>
      </c>
      <c r="B97" s="148">
        <f>[1]шас6х4!D28</f>
        <v>3519000</v>
      </c>
      <c r="C97" s="142">
        <f t="shared" si="2"/>
        <v>4222800</v>
      </c>
      <c r="D97" s="27" t="str">
        <f>[1]шас6х4!AF28</f>
        <v>6х4</v>
      </c>
      <c r="E97" s="28">
        <f>[1]шас6х4!AG28</f>
        <v>2</v>
      </c>
      <c r="F97" s="29">
        <f>[1]шас6х4!AH28</f>
        <v>16.84</v>
      </c>
      <c r="G97" s="30">
        <f>[1]шас6х4!AI28</f>
        <v>300</v>
      </c>
      <c r="H97" s="30">
        <f>[1]шас6х4!AJ28</f>
        <v>300</v>
      </c>
      <c r="I97" s="30">
        <f>[1]шас6х4!AK28</f>
        <v>154</v>
      </c>
      <c r="J97" s="31">
        <f>[1]шас6х4!AL28</f>
        <v>4.9800000000000004</v>
      </c>
      <c r="K97" s="30">
        <f>[1]шас6х4!AM28</f>
        <v>7020</v>
      </c>
      <c r="L97" s="33">
        <f>[1]шас6х4!AN28</f>
        <v>1</v>
      </c>
      <c r="M97" s="33" t="str">
        <f>[1]шас6х4!AO28</f>
        <v>11.00R20 11R22,5</v>
      </c>
      <c r="N97" s="33">
        <f>[1]шас6х4!AP28</f>
        <v>350</v>
      </c>
      <c r="O97" s="33" t="str">
        <f>[1]шас6х4!AQ28</f>
        <v>шк-пет.</v>
      </c>
      <c r="P97" s="34" t="str">
        <f>[1]шас6х4!AR28</f>
        <v xml:space="preserve">МКБ, МОБ, дв. КАМАЗ 740.705-300 (Е-5), ТНВД BOSCH, система нейтрализ. ОГ(AdBlue), Common Rail, ДЗК, аэродинам.козырек, УВЭОС </v>
      </c>
      <c r="Q97" s="147" t="s">
        <v>307</v>
      </c>
    </row>
    <row r="98" spans="1:17" s="21" customFormat="1" ht="41.25" customHeight="1" x14ac:dyDescent="0.2">
      <c r="A98" s="54" t="s">
        <v>209</v>
      </c>
      <c r="B98" s="148">
        <f>[1]шас6х4!D29</f>
        <v>3626000</v>
      </c>
      <c r="C98" s="142">
        <f t="shared" si="2"/>
        <v>4351200</v>
      </c>
      <c r="D98" s="27" t="str">
        <f>[1]шас6х4!AF29</f>
        <v>6х4</v>
      </c>
      <c r="E98" s="28">
        <f>[1]шас6х4!AG29</f>
        <v>2</v>
      </c>
      <c r="F98" s="29">
        <f>[1]шас6х4!AH29</f>
        <v>16.84</v>
      </c>
      <c r="G98" s="30">
        <f>[1]шас6х4!AI29</f>
        <v>300</v>
      </c>
      <c r="H98" s="30">
        <f>[1]шас6х4!AJ29</f>
        <v>300</v>
      </c>
      <c r="I98" s="30" t="str">
        <f>[1]шас6х4!AK29</f>
        <v>ZF9</v>
      </c>
      <c r="J98" s="31">
        <f>[1]шас6х4!AL29</f>
        <v>4.9800000000000004</v>
      </c>
      <c r="K98" s="30">
        <f>[1]шас6х4!AM29</f>
        <v>7020</v>
      </c>
      <c r="L98" s="33">
        <f>[1]шас6х4!AN29</f>
        <v>1</v>
      </c>
      <c r="M98" s="33" t="str">
        <f>[1]шас6х4!AO29</f>
        <v>11.00R20 11R22,5</v>
      </c>
      <c r="N98" s="33">
        <f>[1]шас6х4!AP29</f>
        <v>350</v>
      </c>
      <c r="O98" s="33" t="str">
        <f>[1]шас6х4!AQ29</f>
        <v>шк-пет.</v>
      </c>
      <c r="P98" s="34" t="str">
        <f>[1]шас6х4!AR29</f>
        <v xml:space="preserve">МКБ, МОБ, дв. КАМАЗ 740.705-300 (Е-5), ТНВД BOSCH, система нейтрализ. ОГ(AdBlue), Common Rail, ДЗК, аэродинам.козырек,  тахограф российского стандарта с блоком СКЗИ, УВЭОС </v>
      </c>
      <c r="Q98" s="147" t="s">
        <v>307</v>
      </c>
    </row>
    <row r="99" spans="1:17" s="21" customFormat="1" ht="42" customHeight="1" x14ac:dyDescent="0.2">
      <c r="A99" s="54" t="s">
        <v>214</v>
      </c>
      <c r="B99" s="148">
        <f>[1]шас6х4!D34</f>
        <v>3325000</v>
      </c>
      <c r="C99" s="109">
        <f t="shared" si="2"/>
        <v>3990000</v>
      </c>
      <c r="D99" s="27" t="str">
        <f>[1]шас6х4!AF34</f>
        <v>6х4</v>
      </c>
      <c r="E99" s="28">
        <f>[1]шас6х4!AG34</f>
        <v>2</v>
      </c>
      <c r="F99" s="29">
        <f>[1]шас6х4!AH34</f>
        <v>14.72</v>
      </c>
      <c r="G99" s="30">
        <f>[1]шас6х4!AI34</f>
        <v>300</v>
      </c>
      <c r="H99" s="30">
        <f>[1]шас6х4!AJ34</f>
        <v>300</v>
      </c>
      <c r="I99" s="30">
        <f>[1]шас6х4!AK34</f>
        <v>154</v>
      </c>
      <c r="J99" s="31">
        <f>[1]шас6х4!AL34</f>
        <v>4.9800000000000004</v>
      </c>
      <c r="K99" s="30">
        <f>[1]шас6х4!AM34</f>
        <v>5755</v>
      </c>
      <c r="L99" s="33" t="str">
        <f>[1]шас6х4!AN34</f>
        <v>─</v>
      </c>
      <c r="M99" s="33" t="str">
        <f>[1]шас6х4!AO34</f>
        <v>10.00R20 11R22,5</v>
      </c>
      <c r="N99" s="33">
        <f>[1]шас6х4!AP34</f>
        <v>210</v>
      </c>
      <c r="O99" s="33" t="str">
        <f>[1]шас6х4!AQ34</f>
        <v>─</v>
      </c>
      <c r="P99" s="34" t="str">
        <f>[1]шас6х4!AR34</f>
        <v>МКБ, МОБ, дв. КАМАЗ 740.705-300 (Е-5), ТНВД BOSCH, система нейтрализ. ОГ(AdBlue), аэродинам.козырек, боковая защита, Common Rail, ДЗК, УВЭОС</v>
      </c>
      <c r="Q99" s="147" t="s">
        <v>307</v>
      </c>
    </row>
    <row r="100" spans="1:17" s="21" customFormat="1" ht="59.25" customHeight="1" x14ac:dyDescent="0.2">
      <c r="A100" s="54" t="s">
        <v>216</v>
      </c>
      <c r="B100" s="148">
        <f>[1]шас6х4!D36</f>
        <v>3536000</v>
      </c>
      <c r="C100" s="109">
        <f t="shared" si="2"/>
        <v>4243200</v>
      </c>
      <c r="D100" s="27" t="str">
        <f>[1]шас6х4!AF36</f>
        <v>6х4</v>
      </c>
      <c r="E100" s="28">
        <f>[1]шас6х4!AG36</f>
        <v>2</v>
      </c>
      <c r="F100" s="29">
        <f>[1]шас6х4!AH36</f>
        <v>14.51</v>
      </c>
      <c r="G100" s="30">
        <f>[1]шас6х4!AI36</f>
        <v>300</v>
      </c>
      <c r="H100" s="30">
        <f>[1]шас6х4!AJ36</f>
        <v>300</v>
      </c>
      <c r="I100" s="30" t="str">
        <f>[1]шас6х4!AK36</f>
        <v>ZF9</v>
      </c>
      <c r="J100" s="31">
        <f>[1]шас6х4!AL36</f>
        <v>4.9800000000000004</v>
      </c>
      <c r="K100" s="30">
        <f>[1]шас6х4!AM36</f>
        <v>5500</v>
      </c>
      <c r="L100" s="33">
        <f>[1]шас6х4!AN36</f>
        <v>1</v>
      </c>
      <c r="M100" s="33" t="str">
        <f>[1]шас6х4!AO36</f>
        <v>10.00R20 11R22,5</v>
      </c>
      <c r="N100" s="33">
        <f>[1]шас6х4!AP36</f>
        <v>350</v>
      </c>
      <c r="O100" s="33" t="str">
        <f>[1]шас6х4!AQ36</f>
        <v>шк-пет.</v>
      </c>
      <c r="P100" s="34" t="str">
        <f>[1]шас6х4!AR36</f>
        <v xml:space="preserve">МКБ, МОБ, дв. КАМАЗ 740.705-300 (Е-5), ТНВД BOSCH, система нейтрализ. ОГ(AdBlue), Common Rail, КОМ с насосом, выхл.вверх, защ.кожух ТБ, ДЗК, тахограф российского стандарта с блоком СКЗИ, УВЭОС </v>
      </c>
      <c r="Q100" s="147"/>
    </row>
    <row r="101" spans="1:17" s="21" customFormat="1" ht="42" customHeight="1" x14ac:dyDescent="0.2">
      <c r="A101" s="54" t="s">
        <v>222</v>
      </c>
      <c r="B101" s="148">
        <f>[1]шас6х4!D41</f>
        <v>3542000</v>
      </c>
      <c r="C101" s="109">
        <f t="shared" si="2"/>
        <v>4250400</v>
      </c>
      <c r="D101" s="27" t="str">
        <f>[1]шас6х4!AF41</f>
        <v>6х4</v>
      </c>
      <c r="E101" s="27">
        <f>[1]шас6х4!AG41</f>
        <v>2</v>
      </c>
      <c r="F101" s="27">
        <f>[1]шас6х4!AH41</f>
        <v>17.899999999999999</v>
      </c>
      <c r="G101" s="27">
        <f>[1]шас6х4!AI41</f>
        <v>300</v>
      </c>
      <c r="H101" s="27">
        <f>[1]шас6х4!AJ41</f>
        <v>292</v>
      </c>
      <c r="I101" s="27" t="str">
        <f>[1]шас6х4!AK41</f>
        <v>ZF9</v>
      </c>
      <c r="J101" s="27">
        <f>[1]шас6х4!AL41</f>
        <v>5.43</v>
      </c>
      <c r="K101" s="27">
        <f>[1]шас6х4!AM41</f>
        <v>5780</v>
      </c>
      <c r="L101" s="27" t="str">
        <f>[1]шас6х4!AN41</f>
        <v>─</v>
      </c>
      <c r="M101" s="27" t="str">
        <f>[1]шас6х4!AO41</f>
        <v>11.00R20 11R22,5</v>
      </c>
      <c r="N101" s="27">
        <f>[1]шас6х4!AP41</f>
        <v>210</v>
      </c>
      <c r="O101" s="27" t="str">
        <f>[1]шас6х4!AQ41</f>
        <v>─</v>
      </c>
      <c r="P101" s="56" t="str">
        <f>[1]шас6х4!AR41</f>
        <v>МКБ, МОБ, дв. Cummins ISB6.7E5 300 (Е-5), ТНВД BOSCH, система нейтрализ. ОГ(AdBlue), Common Rail, КОМ ZF, аэродинам.козырек, ДЗК,  УВЭОС</v>
      </c>
      <c r="Q101" s="147"/>
    </row>
    <row r="102" spans="1:17" s="21" customFormat="1" ht="42" customHeight="1" x14ac:dyDescent="0.2">
      <c r="A102" s="54" t="s">
        <v>221</v>
      </c>
      <c r="B102" s="148">
        <f>[1]шас6х4!D42</f>
        <v>3542000</v>
      </c>
      <c r="C102" s="109">
        <f t="shared" si="2"/>
        <v>4250400</v>
      </c>
      <c r="D102" s="27" t="str">
        <f>[1]шас6х4!AF42</f>
        <v>6х4</v>
      </c>
      <c r="E102" s="27">
        <f>[1]шас6х4!AG42</f>
        <v>2</v>
      </c>
      <c r="F102" s="27">
        <f>[1]шас6х4!AH42</f>
        <v>17.34</v>
      </c>
      <c r="G102" s="27">
        <f>[1]шас6х4!AI42</f>
        <v>300</v>
      </c>
      <c r="H102" s="27">
        <f>[1]шас6х4!AJ42</f>
        <v>300</v>
      </c>
      <c r="I102" s="27" t="str">
        <f>[1]шас6х4!AK42</f>
        <v>ZF9</v>
      </c>
      <c r="J102" s="27">
        <f>[1]шас6х4!AL42</f>
        <v>4.9800000000000004</v>
      </c>
      <c r="K102" s="27">
        <f>[1]шас6х4!AM42</f>
        <v>5755</v>
      </c>
      <c r="L102" s="27" t="str">
        <f>[1]шас6х4!AN42</f>
        <v>─</v>
      </c>
      <c r="M102" s="27" t="str">
        <f>[1]шас6х4!AO42</f>
        <v>11.00R20 11R22,5</v>
      </c>
      <c r="N102" s="27">
        <f>[1]шас6х4!AP42</f>
        <v>210</v>
      </c>
      <c r="O102" s="27" t="str">
        <f>[1]шас6х4!AQ42</f>
        <v>─</v>
      </c>
      <c r="P102" s="56" t="str">
        <f>[1]шас6х4!AR42</f>
        <v>МКБ, МОБ, дв. КАМАЗ 740.705-300 (Е-5), ТНВД BOSCH, система нейтрализ. ОГ(AdBlue), Common Rail, КОМ ZF, аэродинам.козырек, ДЗК,  УВЭОС</v>
      </c>
      <c r="Q102" s="147"/>
    </row>
    <row r="103" spans="1:17" s="21" customFormat="1" ht="43.5" customHeight="1" x14ac:dyDescent="0.2">
      <c r="A103" s="54" t="s">
        <v>223</v>
      </c>
      <c r="B103" s="148">
        <f>[1]шас6х4!D43</f>
        <v>3629000</v>
      </c>
      <c r="C103" s="109">
        <f t="shared" si="2"/>
        <v>4354800</v>
      </c>
      <c r="D103" s="27" t="str">
        <f>[1]шас6х4!AF43</f>
        <v>6х4</v>
      </c>
      <c r="E103" s="28">
        <f>[1]шас6х4!AG43</f>
        <v>2</v>
      </c>
      <c r="F103" s="29">
        <f>[1]шас6х4!AH43</f>
        <v>17.635000000000002</v>
      </c>
      <c r="G103" s="30">
        <f>[1]шас6х4!AI43</f>
        <v>300</v>
      </c>
      <c r="H103" s="30">
        <f>[1]шас6х4!AJ43</f>
        <v>292</v>
      </c>
      <c r="I103" s="30" t="str">
        <f>[1]шас6х4!AK43</f>
        <v>ZF9</v>
      </c>
      <c r="J103" s="31">
        <f>[1]шас6х4!AL43</f>
        <v>5.43</v>
      </c>
      <c r="K103" s="30">
        <f>[1]шас6х4!AM43</f>
        <v>5780</v>
      </c>
      <c r="L103" s="33" t="str">
        <f>[1]шас6х4!AN43</f>
        <v>─</v>
      </c>
      <c r="M103" s="33" t="str">
        <f>[1]шас6х4!AO43</f>
        <v>11.00R20 11R22,5</v>
      </c>
      <c r="N103" s="33">
        <f>[1]шас6х4!AP43</f>
        <v>350</v>
      </c>
      <c r="O103" s="33" t="str">
        <f>[1]шас6х4!AQ43</f>
        <v>─</v>
      </c>
      <c r="P103" s="34" t="str">
        <f>[1]шас6х4!AR43</f>
        <v>МКБ, МОБ, дв. Cummins ISB6.7E5 300 (Е-5), ТНВД BOSCH, система нейтрализ. ОГ(AdBlue), Common Rail, КОМ FH 9767, аэродинам.козырек, ДЗК, выхлоп вверх, УВЭОС</v>
      </c>
      <c r="Q103" s="147" t="s">
        <v>307</v>
      </c>
    </row>
    <row r="104" spans="1:17" s="21" customFormat="1" ht="42" customHeight="1" x14ac:dyDescent="0.2">
      <c r="A104" s="54" t="s">
        <v>224</v>
      </c>
      <c r="B104" s="148">
        <f>[1]шас6х4!D44</f>
        <v>3708000</v>
      </c>
      <c r="C104" s="109">
        <f t="shared" si="2"/>
        <v>4449600</v>
      </c>
      <c r="D104" s="27" t="str">
        <f>[1]шас6х4!AF44</f>
        <v>6х4</v>
      </c>
      <c r="E104" s="28">
        <f>[1]шас6х4!AG44</f>
        <v>2</v>
      </c>
      <c r="F104" s="29">
        <f>[1]шас6х4!AH44</f>
        <v>16</v>
      </c>
      <c r="G104" s="30">
        <f>[1]шас6х4!AI44</f>
        <v>300</v>
      </c>
      <c r="H104" s="30">
        <f>[1]шас6х4!AJ44</f>
        <v>292</v>
      </c>
      <c r="I104" s="30" t="str">
        <f>[1]шас6х4!AK44</f>
        <v>ZF9</v>
      </c>
      <c r="J104" s="31">
        <f>[1]шас6х4!AL44</f>
        <v>5.94</v>
      </c>
      <c r="K104" s="30">
        <f>[1]шас6х4!AM44</f>
        <v>7560</v>
      </c>
      <c r="L104" s="33">
        <f>[1]шас6х4!AN44</f>
        <v>1</v>
      </c>
      <c r="M104" s="33" t="str">
        <f>[1]шас6х4!AO44</f>
        <v>11.00R20 11R22,5</v>
      </c>
      <c r="N104" s="33">
        <f>[1]шас6х4!AP44</f>
        <v>500</v>
      </c>
      <c r="O104" s="33" t="str">
        <f>[1]шас6х4!AQ44</f>
        <v>шк-пет.</v>
      </c>
      <c r="P104" s="34" t="str">
        <f>[1]шас6х4!AR44</f>
        <v xml:space="preserve">МКБ, МОБ, дв. Cummins ISB6.7E5 300 (Е-5), ТНВД BOSCH, система нейтрализ. ОГ(AdBlue), ДЗК, аэродинам.козырек, боковая защита, тахограф российского стандарта с блоком СКЗИ, УВЭОС </v>
      </c>
      <c r="Q104" s="147" t="s">
        <v>307</v>
      </c>
    </row>
    <row r="105" spans="1:17" s="91" customFormat="1" ht="42" customHeight="1" x14ac:dyDescent="0.2">
      <c r="A105" s="92" t="s">
        <v>225</v>
      </c>
      <c r="B105" s="148">
        <f>[1]шас6х4!D45</f>
        <v>3708000</v>
      </c>
      <c r="C105" s="149">
        <f t="shared" si="2"/>
        <v>4449600</v>
      </c>
      <c r="D105" s="96" t="str">
        <f>[1]шас6х4!AF45</f>
        <v>6х4</v>
      </c>
      <c r="E105" s="97">
        <f>[1]шас6х4!AG45</f>
        <v>2</v>
      </c>
      <c r="F105" s="98">
        <f>[1]шас6х4!AH45</f>
        <v>16</v>
      </c>
      <c r="G105" s="99">
        <f>[1]шас6х4!AI45</f>
        <v>300</v>
      </c>
      <c r="H105" s="99">
        <f>[1]шас6х4!AJ45</f>
        <v>300</v>
      </c>
      <c r="I105" s="99" t="str">
        <f>[1]шас6х4!AK45</f>
        <v>ZF9</v>
      </c>
      <c r="J105" s="100">
        <f>[1]шас6х4!AL45</f>
        <v>4.9800000000000004</v>
      </c>
      <c r="K105" s="99">
        <f>[1]шас6х4!AM45</f>
        <v>7545</v>
      </c>
      <c r="L105" s="97">
        <f>[1]шас6х4!AN45</f>
        <v>1</v>
      </c>
      <c r="M105" s="97" t="str">
        <f>[1]шас6х4!AO45</f>
        <v>11.00R20 11R22,5</v>
      </c>
      <c r="N105" s="97">
        <f>[1]шас6х4!AP45</f>
        <v>500</v>
      </c>
      <c r="O105" s="97" t="str">
        <f>[1]шас6х4!AQ45</f>
        <v>шк-пет.</v>
      </c>
      <c r="P105" s="101" t="str">
        <f>[1]шас6х4!AR45</f>
        <v xml:space="preserve">МКБ, МОБ,дв. КАМАЗ 740.705-300 (Е-5), ТНВД BOSCH, система нейтрализ. ОГ(AdBlue), ДЗК, аэродинам.козырек, боковая защита, тахограф российского стандарта с блоком СКЗИ, УВЭОС </v>
      </c>
      <c r="Q105" s="150" t="s">
        <v>307</v>
      </c>
    </row>
    <row r="106" spans="1:17" s="91" customFormat="1" ht="42" customHeight="1" x14ac:dyDescent="0.2">
      <c r="A106" s="92" t="s">
        <v>227</v>
      </c>
      <c r="B106" s="151">
        <f>'[1]шас тяж'!D17</f>
        <v>4107000</v>
      </c>
      <c r="C106" s="149">
        <f>B106*1.2</f>
        <v>4928400</v>
      </c>
      <c r="D106" s="96" t="str">
        <f>'[1]шас тяж'!AO17</f>
        <v>6х4</v>
      </c>
      <c r="E106" s="97">
        <f>'[1]шас тяж'!AP17</f>
        <v>2</v>
      </c>
      <c r="F106" s="98">
        <f>'[1]шас тяж'!AQ17</f>
        <v>23.675000000000001</v>
      </c>
      <c r="G106" s="99">
        <f>'[1]шас тяж'!AR17</f>
        <v>400</v>
      </c>
      <c r="H106" s="99">
        <f>'[1]шас тяж'!AS17</f>
        <v>400</v>
      </c>
      <c r="I106" s="99" t="str">
        <f>'[1]шас тяж'!AT17</f>
        <v>ZF16</v>
      </c>
      <c r="J106" s="100">
        <f>'[1]шас тяж'!AU17</f>
        <v>5.1100000000000003</v>
      </c>
      <c r="K106" s="99">
        <f>'[1]шас тяж'!AV17</f>
        <v>4780</v>
      </c>
      <c r="L106" s="97" t="str">
        <f>'[1]шас тяж'!AW17</f>
        <v>─</v>
      </c>
      <c r="M106" s="97" t="str">
        <f>'[1]шас тяж'!AX17</f>
        <v>315/80R22,5</v>
      </c>
      <c r="N106" s="97">
        <f>'[1]шас тяж'!AY17</f>
        <v>350</v>
      </c>
      <c r="O106" s="97" t="str">
        <f>'[1]шас тяж'!AZ17</f>
        <v>─</v>
      </c>
      <c r="P106" s="101" t="str">
        <f>'[1]шас тяж'!BA17</f>
        <v>МКБ, МОБ, дв. КАМАЗ-740.735-400 (E-5), топл. ап. BOSCH, система нейтрализ. ОГ(AdBlue),  ДЗК, КОМ c насосом, пневмоподв. каб., аэродинамич.козырек, боковая защита, тахограф российского стандарта с блоком СКЗИ, УВЭОС</v>
      </c>
      <c r="Q106" s="150"/>
    </row>
    <row r="107" spans="1:17" s="91" customFormat="1" ht="42" customHeight="1" x14ac:dyDescent="0.2">
      <c r="A107" s="92" t="s">
        <v>233</v>
      </c>
      <c r="B107" s="151">
        <f>'[1]шас тяж'!D23</f>
        <v>3963000</v>
      </c>
      <c r="C107" s="149">
        <f>B107*1.2</f>
        <v>4755600</v>
      </c>
      <c r="D107" s="96" t="str">
        <f>'[1]шас тяж'!AO23</f>
        <v>6х4</v>
      </c>
      <c r="E107" s="97">
        <f>'[1]шас тяж'!AP23</f>
        <v>2</v>
      </c>
      <c r="F107" s="98">
        <f>'[1]шас тяж'!AQ23</f>
        <v>23.2</v>
      </c>
      <c r="G107" s="99">
        <f>'[1]шас тяж'!AR23</f>
        <v>300</v>
      </c>
      <c r="H107" s="99">
        <f>'[1]шас тяж'!AS23</f>
        <v>292</v>
      </c>
      <c r="I107" s="99" t="str">
        <f>'[1]шас тяж'!AT23</f>
        <v>ZF9</v>
      </c>
      <c r="J107" s="100">
        <f>'[1]шас тяж'!AU23</f>
        <v>6.33</v>
      </c>
      <c r="K107" s="99">
        <f>'[1]шас тяж'!AV23</f>
        <v>5580</v>
      </c>
      <c r="L107" s="100" t="str">
        <f>'[1]шас тяж'!AW23</f>
        <v>─</v>
      </c>
      <c r="M107" s="100" t="str">
        <f>'[1]шас тяж'!AX23</f>
        <v>315/80R22,5</v>
      </c>
      <c r="N107" s="97">
        <f>'[1]шас тяж'!AY23</f>
        <v>350</v>
      </c>
      <c r="O107" s="100" t="str">
        <f>'[1]шас тяж'!AZ23</f>
        <v>─</v>
      </c>
      <c r="P107" s="104" t="str">
        <f>'[1]шас тяж'!BA23</f>
        <v>МКБ, МОБ, дв. Cummins ISB6.7E5 300 (Е-5), ТНВД BOSCH, система нейтрализ. ОГ (AdBlue), ДЗК, аэродинамич.козырек, боковая защита, пневмоподв.каб., УВЭОС</v>
      </c>
      <c r="Q107" s="150"/>
    </row>
    <row r="108" spans="1:17" s="21" customFormat="1" ht="53.25" customHeight="1" x14ac:dyDescent="0.2">
      <c r="A108" s="54" t="s">
        <v>234</v>
      </c>
      <c r="B108" s="151">
        <f>'[1]шас тяж'!D24</f>
        <v>4199000</v>
      </c>
      <c r="C108" s="109">
        <f t="shared" si="2"/>
        <v>5038800</v>
      </c>
      <c r="D108" s="27" t="str">
        <f>'[1]шас тяж'!AO24</f>
        <v>6х4</v>
      </c>
      <c r="E108" s="28">
        <f>'[1]шас тяж'!AP24</f>
        <v>2</v>
      </c>
      <c r="F108" s="29">
        <f>'[1]шас тяж'!AQ24</f>
        <v>23.175000000000001</v>
      </c>
      <c r="G108" s="30">
        <f>'[1]шас тяж'!AR24</f>
        <v>400</v>
      </c>
      <c r="H108" s="30">
        <f>'[1]шас тяж'!AS24</f>
        <v>400</v>
      </c>
      <c r="I108" s="30" t="str">
        <f>'[1]шас тяж'!AT24</f>
        <v>ZF16</v>
      </c>
      <c r="J108" s="31">
        <f>'[1]шас тяж'!AU24</f>
        <v>5.1100000000000003</v>
      </c>
      <c r="K108" s="30">
        <f>'[1]шас тяж'!AV24</f>
        <v>7680</v>
      </c>
      <c r="L108" s="33" t="str">
        <f>'[1]шас тяж'!AW24</f>
        <v>─</v>
      </c>
      <c r="M108" s="33" t="str">
        <f>'[1]шас тяж'!AX24</f>
        <v>315/80R22,5</v>
      </c>
      <c r="N108" s="33">
        <f>'[1]шас тяж'!AY24</f>
        <v>350</v>
      </c>
      <c r="O108" s="33" t="str">
        <f>'[1]шас тяж'!AZ24</f>
        <v>шк-пет.</v>
      </c>
      <c r="P108" s="34" t="str">
        <f>'[1]шас тяж'!BA24</f>
        <v xml:space="preserve">МКБ, МОБ, дв. КАМАЗ-740.735-400 (E-5), топл. ап. BOSCH, система нейтрализ. ОГ(AdBlue), КОМ c насосом, ДЗК, аэродинамич.козырек, боковая защита, пневмоподв. каб., тахограф российского стандарта с блоком СКЗИ, УВЭОС </v>
      </c>
      <c r="Q108" s="147" t="s">
        <v>308</v>
      </c>
    </row>
    <row r="109" spans="1:17" s="21" customFormat="1" ht="69" customHeight="1" x14ac:dyDescent="0.2">
      <c r="A109" s="54" t="s">
        <v>240</v>
      </c>
      <c r="B109" s="73">
        <f>'[1]шас тяж'!D30</f>
        <v>5471000</v>
      </c>
      <c r="C109" s="133">
        <f t="shared" si="2"/>
        <v>6565200</v>
      </c>
      <c r="D109" s="27" t="str">
        <f>'[1]шас тяж'!AO30</f>
        <v>6х4</v>
      </c>
      <c r="E109" s="28">
        <f>'[1]шас тяж'!AP30</f>
        <v>2</v>
      </c>
      <c r="F109" s="29">
        <f>'[1]шас тяж'!AQ30</f>
        <v>16.8</v>
      </c>
      <c r="G109" s="30">
        <f>'[1]шас тяж'!AR30</f>
        <v>401</v>
      </c>
      <c r="H109" s="30">
        <f>'[1]шас тяж'!AS30</f>
        <v>401</v>
      </c>
      <c r="I109" s="30" t="str">
        <f>'[1]шас тяж'!AT30</f>
        <v>ZF16</v>
      </c>
      <c r="J109" s="29">
        <f>'[1]шас тяж'!AU30</f>
        <v>3.7</v>
      </c>
      <c r="K109" s="30">
        <f>'[1]шас тяж'!AV30</f>
        <v>7500</v>
      </c>
      <c r="L109" s="33">
        <f>'[1]шас тяж'!AW30</f>
        <v>1</v>
      </c>
      <c r="M109" s="33" t="str">
        <f>'[1]шас тяж'!AX30</f>
        <v>315/80R22,5</v>
      </c>
      <c r="N109" s="30">
        <f>'[1]шас тяж'!AY30</f>
        <v>450</v>
      </c>
      <c r="O109" s="33" t="str">
        <f>'[1]шас тяж'!AZ30</f>
        <v>шк-пет.</v>
      </c>
      <c r="P109" s="34" t="str">
        <f>'[1]шас тяж'!BA30</f>
        <v>дв. Mercedes-Benz OM457LA (Евро-5), система нейтрализ. ОГ(AdBlue), КПП ZF 16S2220, вед. мосты Dana на пн.подвеске, МКБ, МОБ, ECAS, EBS, ESP, ASR, кабина Daimler (низкая), кондиционер, отопитель каб. Webasto AT 2000 STC, боковая защита, тахограф российского стандарта с блоком СКЗИ, ДЗК, УВЭОС</v>
      </c>
      <c r="Q109" s="147" t="s">
        <v>309</v>
      </c>
    </row>
    <row r="110" spans="1:17" s="21" customFormat="1" ht="70.5" customHeight="1" x14ac:dyDescent="0.2">
      <c r="A110" s="54" t="str">
        <f>'[1]шас тяж'!A32</f>
        <v>65208-1002-87(S5)</v>
      </c>
      <c r="B110" s="138">
        <f>'[1]шас тяж'!D32</f>
        <v>5485000</v>
      </c>
      <c r="C110" s="133">
        <f t="shared" si="2"/>
        <v>6582000</v>
      </c>
      <c r="D110" s="27" t="str">
        <f>'[1]шас тяж'!AO32</f>
        <v>6x2-2</v>
      </c>
      <c r="E110" s="27">
        <f>'[1]шас тяж'!AP32</f>
        <v>2</v>
      </c>
      <c r="F110" s="27">
        <f>'[1]шас тяж'!AQ32</f>
        <v>16.77</v>
      </c>
      <c r="G110" s="27">
        <f>'[1]шас тяж'!AR32</f>
        <v>401</v>
      </c>
      <c r="H110" s="27">
        <f>'[1]шас тяж'!AS32</f>
        <v>401</v>
      </c>
      <c r="I110" s="27" t="str">
        <f>'[1]шас тяж'!AT32</f>
        <v>ZF
12АS</v>
      </c>
      <c r="J110" s="27">
        <f>'[1]шас тяж'!AU32</f>
        <v>3.077</v>
      </c>
      <c r="K110" s="27">
        <f>'[1]шас тяж'!AV32</f>
        <v>7840</v>
      </c>
      <c r="L110" s="27">
        <f>'[1]шас тяж'!AW32</f>
        <v>1</v>
      </c>
      <c r="M110" s="27" t="str">
        <f>'[1]шас тяж'!AX32</f>
        <v>385/55 R22,5
315/70 R22,5</v>
      </c>
      <c r="N110" s="27">
        <f>'[1]шас тяж'!AY32</f>
        <v>450</v>
      </c>
      <c r="O110" s="27" t="str">
        <f>'[1]шас тяж'!AZ32</f>
        <v>шк-пет.</v>
      </c>
      <c r="P110" s="56" t="str">
        <f>'[1]шас тяж'!BA32</f>
        <v>дв. Mercedes-Benz OM457LA (Евро-5), система нейтрализ. ОГ(AdBlue), АКПП ZF 12AS2135, вед. мост Даймлер HL6 на пн.подвеске, МКБ, ECAS, EBS, ESP, ASR, задняя подъемная ось, кабина Daimler (низкая), кондиционер, боковая защита, отопитель каб. Webasto AT 2000 STC, тахограф российского стандарта с блоком СКЗИ, ДЗК, УВЭОС</v>
      </c>
      <c r="Q110" s="56"/>
    </row>
    <row r="111" spans="1:17" s="21" customFormat="1" ht="30" customHeight="1" x14ac:dyDescent="0.2">
      <c r="A111" s="54" t="s">
        <v>249</v>
      </c>
      <c r="B111" s="148">
        <f>[1]шас6х4!D48</f>
        <v>3988000</v>
      </c>
      <c r="C111" s="109">
        <f t="shared" si="2"/>
        <v>4785600</v>
      </c>
      <c r="D111" s="27" t="str">
        <f>[1]шас6х4!AF48</f>
        <v>8х4</v>
      </c>
      <c r="E111" s="28">
        <f>[1]шас6х4!AG48</f>
        <v>2</v>
      </c>
      <c r="F111" s="29">
        <f>[1]шас6х4!AH48</f>
        <v>22</v>
      </c>
      <c r="G111" s="30">
        <f>[1]шас6х4!AI48</f>
        <v>300</v>
      </c>
      <c r="H111" s="30">
        <f>[1]шас6х4!AJ48</f>
        <v>292</v>
      </c>
      <c r="I111" s="30" t="str">
        <f>[1]шас6х4!AK48</f>
        <v>ZF9</v>
      </c>
      <c r="J111" s="31">
        <f>[1]шас6х4!AL48</f>
        <v>7.22</v>
      </c>
      <c r="K111" s="30">
        <f>[1]шас6х4!AM48</f>
        <v>5685</v>
      </c>
      <c r="L111" s="33" t="str">
        <f>[1]шас6х4!AN48</f>
        <v>─</v>
      </c>
      <c r="M111" s="33" t="str">
        <f>[1]шас6х4!AO48</f>
        <v>11.00R20 11R22,5</v>
      </c>
      <c r="N111" s="33">
        <f>[1]шас6х4!AP48</f>
        <v>210</v>
      </c>
      <c r="O111" s="33" t="str">
        <f>[1]шас6х4!AQ48</f>
        <v>─</v>
      </c>
      <c r="P111" s="34" t="str">
        <f>[1]шас6х4!AR48</f>
        <v>МКБ, МОБ, дв. Cummins ISB6.7E5 300 (Е-5), ТНВД BOSCH, система нейтрализ. ОГ(AdBlue), Common Rail, КОМ ZF (OMFB), УВЭОС, ДЗК</v>
      </c>
      <c r="Q111" s="147" t="s">
        <v>310</v>
      </c>
    </row>
    <row r="112" spans="1:17" s="21" customFormat="1" ht="55.5" customHeight="1" x14ac:dyDescent="0.2">
      <c r="A112" s="54" t="s">
        <v>254</v>
      </c>
      <c r="B112" s="148">
        <f>'[1]шас тяж'!D40</f>
        <v>5448000</v>
      </c>
      <c r="C112" s="109">
        <f t="shared" si="2"/>
        <v>6537600</v>
      </c>
      <c r="D112" s="27" t="str">
        <f>'[1]шас тяж'!AO40</f>
        <v>6x4</v>
      </c>
      <c r="E112" s="27">
        <f>'[1]шас тяж'!AP40</f>
        <v>2</v>
      </c>
      <c r="F112" s="27">
        <f>'[1]шас тяж'!AQ40</f>
        <v>30</v>
      </c>
      <c r="G112" s="27">
        <f>'[1]шас тяж'!AR40</f>
        <v>401</v>
      </c>
      <c r="H112" s="27">
        <f>'[1]шас тяж'!AS40</f>
        <v>401</v>
      </c>
      <c r="I112" s="27" t="str">
        <f>'[1]шас тяж'!AT40</f>
        <v>ZF16</v>
      </c>
      <c r="J112" s="27">
        <f>'[1]шас тяж'!AU40</f>
        <v>5.2619999999999996</v>
      </c>
      <c r="K112" s="27">
        <f>'[1]шас тяж'!AV40</f>
        <v>5015</v>
      </c>
      <c r="L112" s="27" t="str">
        <f>'[1]шас тяж'!AW40</f>
        <v>─</v>
      </c>
      <c r="M112" s="27" t="str">
        <f>'[1]шас тяж'!AX40</f>
        <v>12.00R24</v>
      </c>
      <c r="N112" s="27">
        <f>'[1]шас тяж'!AY40</f>
        <v>350</v>
      </c>
      <c r="O112" s="27" t="str">
        <f>'[1]шас тяж'!AZ40</f>
        <v>─</v>
      </c>
      <c r="P112" s="56" t="str">
        <f>'[1]шас тяж'!BA40</f>
        <v>дв. Mercedes-Benz OM457LA (Евро-5), система нейтрализ. ОГ(AdBlue), КПП ZF 16 S 2225TO, вед. мосты Hande 16т., МКБ, МОБ, ASR, кабина Daimler (низкая), кондиционер, отопитель каб. Eberspacher Airtronic D2 24V, тахограф российского стандарта с блоком СКЗИ, УВЭОС</v>
      </c>
      <c r="Q112" s="147"/>
    </row>
    <row r="113" spans="1:17" s="21" customFormat="1" ht="63.75" x14ac:dyDescent="0.2">
      <c r="A113" s="54" t="s">
        <v>255</v>
      </c>
      <c r="B113" s="73">
        <f>'[1]шас тяж'!D41</f>
        <v>5767000</v>
      </c>
      <c r="C113" s="133">
        <f t="shared" si="2"/>
        <v>6920400</v>
      </c>
      <c r="D113" s="27" t="str">
        <f>'[1]шас тяж'!AO41</f>
        <v>6x4</v>
      </c>
      <c r="E113" s="28">
        <f>'[1]шас тяж'!AP41</f>
        <v>2</v>
      </c>
      <c r="F113" s="29">
        <f>'[1]шас тяж'!AQ41</f>
        <v>29.6</v>
      </c>
      <c r="G113" s="30">
        <f>'[1]шас тяж'!AR41</f>
        <v>428</v>
      </c>
      <c r="H113" s="30">
        <f>'[1]шас тяж'!AS41</f>
        <v>428</v>
      </c>
      <c r="I113" s="30" t="str">
        <f>'[1]шас тяж'!AT41</f>
        <v>ZF16</v>
      </c>
      <c r="J113" s="29">
        <f>'[1]шас тяж'!AU41</f>
        <v>5.2619999999999996</v>
      </c>
      <c r="K113" s="30">
        <f>'[1]шас тяж'!AV41</f>
        <v>7400</v>
      </c>
      <c r="L113" s="33">
        <f>'[1]шас тяж'!AW41</f>
        <v>1</v>
      </c>
      <c r="M113" s="33" t="str">
        <f>'[1]шас тяж'!AX41</f>
        <v>12.00R24</v>
      </c>
      <c r="N113" s="30">
        <f>'[1]шас тяж'!AY41</f>
        <v>500</v>
      </c>
      <c r="O113" s="33" t="str">
        <f>'[1]шас тяж'!AZ41</f>
        <v>шк-пет.</v>
      </c>
      <c r="P113" s="34" t="str">
        <f>'[1]шас тяж'!BA41</f>
        <v>дв. Mercedes-Benz OM457LA (Евро-5), система нейтрализ. ОГ(AdBlue), КПП ZF 16S2225TO, вед. мосты Hande 16т., МКБ, МОБ, ASR, каб. Daimler (низкая), кондиционер, отопитель каб. Webasto AT 2000 STC, тахограф российского стандарта с блоком СКЗИ, ДЗК, УВЭОС, боковая защита</v>
      </c>
      <c r="Q113" s="147" t="s">
        <v>311</v>
      </c>
    </row>
    <row r="114" spans="1:17" s="21" customFormat="1" ht="63.75" x14ac:dyDescent="0.2">
      <c r="A114" s="61" t="s">
        <v>256</v>
      </c>
      <c r="B114" s="152">
        <f>'[1]шас тяж'!D42</f>
        <v>6391000</v>
      </c>
      <c r="C114" s="133">
        <f t="shared" si="2"/>
        <v>7669200</v>
      </c>
      <c r="D114" s="58" t="str">
        <f>'[1]шас тяж'!AO42</f>
        <v xml:space="preserve"> 6x6</v>
      </c>
      <c r="E114" s="58">
        <f>'[1]шас тяж'!AP42</f>
        <v>2</v>
      </c>
      <c r="F114" s="58">
        <f>'[1]шас тяж'!AQ42</f>
        <v>29.1</v>
      </c>
      <c r="G114" s="58">
        <f>'[1]шас тяж'!AR42</f>
        <v>401</v>
      </c>
      <c r="H114" s="58">
        <f>'[1]шас тяж'!AS42</f>
        <v>401</v>
      </c>
      <c r="I114" s="58" t="str">
        <f>'[1]шас тяж'!AT42</f>
        <v>ZF16</v>
      </c>
      <c r="J114" s="58">
        <f>'[1]шас тяж'!AU42</f>
        <v>5.2619999999999996</v>
      </c>
      <c r="K114" s="58">
        <f>'[1]шас тяж'!AV42</f>
        <v>5015</v>
      </c>
      <c r="L114" s="58">
        <f>'[1]шас тяж'!AW42</f>
        <v>1</v>
      </c>
      <c r="M114" s="58" t="str">
        <f>'[1]шас тяж'!AX42</f>
        <v>12.00R24</v>
      </c>
      <c r="N114" s="58">
        <f>'[1]шас тяж'!AY42</f>
        <v>350</v>
      </c>
      <c r="O114" s="58" t="str">
        <f>'[1]шас тяж'!AZ42</f>
        <v>─</v>
      </c>
      <c r="P114" s="60" t="str">
        <f>'[1]шас тяж'!BA42</f>
        <v>дв. Mercedes-Benz OM457LA (Евро-5), система нейтрализ. ОГ(AdBlue), КПП ZF 16 S 2225TO, вед. мосты Hande 16т., МКБ, МОБ, ASR, кабина Daimler (низкая), кондиционер, отопитель каб. Webasto AT 2000 STC, тахограф российского стандарта с блоком СКЗИ, УВЭОС, боковая защита</v>
      </c>
      <c r="Q114" s="153"/>
    </row>
    <row r="115" spans="1:17" s="21" customFormat="1" ht="64.5" thickBot="1" x14ac:dyDescent="0.25">
      <c r="A115" s="54" t="s">
        <v>257</v>
      </c>
      <c r="B115" s="73">
        <f>'[1]шас тяж'!D43</f>
        <v>6454000</v>
      </c>
      <c r="C115" s="133">
        <f t="shared" si="2"/>
        <v>7744800</v>
      </c>
      <c r="D115" s="27" t="str">
        <f>'[1]шас тяж'!AO43</f>
        <v xml:space="preserve"> 6x6</v>
      </c>
      <c r="E115" s="33">
        <f>'[1]шас тяж'!AP43</f>
        <v>2</v>
      </c>
      <c r="F115" s="33">
        <f>'[1]шас тяж'!AQ43</f>
        <v>29.1</v>
      </c>
      <c r="G115" s="33">
        <f>'[1]шас тяж'!AR43</f>
        <v>401</v>
      </c>
      <c r="H115" s="33">
        <f>'[1]шас тяж'!AS43</f>
        <v>401</v>
      </c>
      <c r="I115" s="33" t="str">
        <f>'[1]шас тяж'!AT43</f>
        <v>ZF16</v>
      </c>
      <c r="J115" s="33">
        <f>'[1]шас тяж'!AU43</f>
        <v>5.2619999999999996</v>
      </c>
      <c r="K115" s="33">
        <f>'[1]шас тяж'!AV43</f>
        <v>5015</v>
      </c>
      <c r="L115" s="33">
        <f>'[1]шас тяж'!AW43</f>
        <v>1</v>
      </c>
      <c r="M115" s="33" t="str">
        <f>'[1]шас тяж'!AX43</f>
        <v>12.00R24</v>
      </c>
      <c r="N115" s="33">
        <f>'[1]шас тяж'!AY43</f>
        <v>350</v>
      </c>
      <c r="O115" s="33" t="str">
        <f>'[1]шас тяж'!AZ43</f>
        <v>─</v>
      </c>
      <c r="P115" s="110" t="str">
        <f>'[1]шас тяж'!BA43</f>
        <v>дв. Mercedes-Benz OM457LA (Евро-5), система нейтрализ. ОГ(AdBlue), КПП ZF 16 S 2225TO, вед. мосты Hande 16т., МКБ, МОБ, ASR, кабина Daimler (низкая), кондиционер, отопитель каб. Webasto AT 2000 STC, тахограф российского стандарта с блоком СКЗИ, УВЭОС, боковая защита</v>
      </c>
      <c r="Q115" s="154"/>
    </row>
    <row r="116" spans="1:17" s="21" customFormat="1" ht="63.75" x14ac:dyDescent="0.2">
      <c r="A116" s="54" t="s">
        <v>258</v>
      </c>
      <c r="B116" s="73">
        <f>'[1]шас тяж'!D44</f>
        <v>6172000</v>
      </c>
      <c r="C116" s="133">
        <f t="shared" si="2"/>
        <v>7406400</v>
      </c>
      <c r="D116" s="27" t="str">
        <f>'[1]шас тяж'!AO44</f>
        <v>8х4</v>
      </c>
      <c r="E116" s="33">
        <f>'[1]шас тяж'!AP44</f>
        <v>2</v>
      </c>
      <c r="F116" s="33">
        <f>'[1]шас тяж'!AQ44</f>
        <v>37.549999999999997</v>
      </c>
      <c r="G116" s="33">
        <f>'[1]шас тяж'!AR44</f>
        <v>428</v>
      </c>
      <c r="H116" s="33">
        <f>'[1]шас тяж'!AS44</f>
        <v>428</v>
      </c>
      <c r="I116" s="33" t="str">
        <f>'[1]шас тяж'!AT44</f>
        <v>ZF16</v>
      </c>
      <c r="J116" s="33">
        <f>'[1]шас тяж'!AU44</f>
        <v>5.2619999999999996</v>
      </c>
      <c r="K116" s="33">
        <f>'[1]шас тяж'!AV44</f>
        <v>6070</v>
      </c>
      <c r="L116" s="33" t="str">
        <f>'[1]шас тяж'!AW44</f>
        <v>─</v>
      </c>
      <c r="M116" s="33" t="str">
        <f>'[1]шас тяж'!AX44</f>
        <v>12.00R24</v>
      </c>
      <c r="N116" s="33">
        <f>'[1]шас тяж'!AY44</f>
        <v>350</v>
      </c>
      <c r="O116" s="33" t="str">
        <f>'[1]шас тяж'!AZ44</f>
        <v>-</v>
      </c>
      <c r="P116" s="110" t="str">
        <f>'[1]шас тяж'!BA44</f>
        <v>дв. Mercedes-Benz OM457LA (Евро-5), система нейтрализ. ОГ(AdBlue), КПП ZF 16 S 2225TO, вед. мосты Hande 16т., МКБ, МОБ, ASR, кабина Daimler (низкая), кондиционер, отопитель каб. Eberspacher Airtronic D2 24V, тахограф российского стандарта с блоком СКЗИ, УВЭОС</v>
      </c>
      <c r="Q116" s="155"/>
    </row>
    <row r="117" spans="1:17" s="21" customFormat="1" ht="63.75" x14ac:dyDescent="0.2">
      <c r="A117" s="54" t="s">
        <v>259</v>
      </c>
      <c r="B117" s="73">
        <f>'[1]шас тяж'!D45</f>
        <v>6099000</v>
      </c>
      <c r="C117" s="133">
        <f t="shared" si="2"/>
        <v>7318800</v>
      </c>
      <c r="D117" s="27" t="str">
        <f>'[1]шас тяж'!AO45</f>
        <v>8х4</v>
      </c>
      <c r="E117" s="33">
        <f>'[1]шас тяж'!AP45</f>
        <v>2</v>
      </c>
      <c r="F117" s="33">
        <f>'[1]шас тяж'!AQ45</f>
        <v>37.549999999999997</v>
      </c>
      <c r="G117" s="33">
        <f>'[1]шас тяж'!AR45</f>
        <v>428</v>
      </c>
      <c r="H117" s="33">
        <f>'[1]шас тяж'!AS45</f>
        <v>428</v>
      </c>
      <c r="I117" s="33" t="str">
        <f>'[1]шас тяж'!AT45</f>
        <v>ZF16</v>
      </c>
      <c r="J117" s="33">
        <f>'[1]шас тяж'!AU45</f>
        <v>5.2619999999999996</v>
      </c>
      <c r="K117" s="33">
        <f>'[1]шас тяж'!AV45</f>
        <v>7995</v>
      </c>
      <c r="L117" s="33" t="str">
        <f>'[1]шас тяж'!AW45</f>
        <v>─</v>
      </c>
      <c r="M117" s="33" t="str">
        <f>'[1]шас тяж'!AX45</f>
        <v>385/65 R22,5
315/80 R22,5</v>
      </c>
      <c r="N117" s="33">
        <f>'[1]шас тяж'!AY45</f>
        <v>350</v>
      </c>
      <c r="O117" s="33" t="str">
        <f>'[1]шас тяж'!AZ45</f>
        <v>шк-пет.</v>
      </c>
      <c r="P117" s="110" t="str">
        <f>'[1]шас тяж'!BA45</f>
        <v>дв. Mercedes-Benz OM457LA (Евро-5), система нейтрализ. ОГ(AdBlue), КПП ZF 16 S 2225TO, вед. мосты Hande 16т., МКБ, МОБ, ASR, кабина Daimler (низкая), кондиционер, отопитель каб. Webasto AT 2000 STC, тахограф российского стандарта с блоком СКЗИ, УВЭОС</v>
      </c>
      <c r="Q117" s="155"/>
    </row>
    <row r="118" spans="1:17" s="21" customFormat="1" ht="64.5" thickBot="1" x14ac:dyDescent="0.25">
      <c r="A118" s="76" t="s">
        <v>260</v>
      </c>
      <c r="B118" s="69">
        <f>'[1]шас тяж'!D46</f>
        <v>6235000</v>
      </c>
      <c r="C118" s="139">
        <f t="shared" si="2"/>
        <v>7482000</v>
      </c>
      <c r="D118" s="77" t="str">
        <f>'[1]шас тяж'!AO46</f>
        <v>8х4</v>
      </c>
      <c r="E118" s="83">
        <f>'[1]шас тяж'!AP46</f>
        <v>2</v>
      </c>
      <c r="F118" s="83">
        <f>'[1]шас тяж'!AQ46</f>
        <v>37.549999999999997</v>
      </c>
      <c r="G118" s="83">
        <f>'[1]шас тяж'!AR46</f>
        <v>428</v>
      </c>
      <c r="H118" s="83">
        <f>'[1]шас тяж'!AS46</f>
        <v>428</v>
      </c>
      <c r="I118" s="83" t="str">
        <f>'[1]шас тяж'!AT46</f>
        <v>ZF16</v>
      </c>
      <c r="J118" s="83">
        <f>'[1]шас тяж'!AU46</f>
        <v>5.2619999999999996</v>
      </c>
      <c r="K118" s="83">
        <f>'[1]шас тяж'!AV46</f>
        <v>6070</v>
      </c>
      <c r="L118" s="83">
        <f>'[1]шас тяж'!AW46</f>
        <v>1</v>
      </c>
      <c r="M118" s="83" t="str">
        <f>'[1]шас тяж'!AX46</f>
        <v>12.00R24</v>
      </c>
      <c r="N118" s="83">
        <f>'[1]шас тяж'!AY46</f>
        <v>350</v>
      </c>
      <c r="O118" s="83" t="str">
        <f>'[1]шас тяж'!AZ46</f>
        <v>-</v>
      </c>
      <c r="P118" s="113" t="str">
        <f>'[1]шас тяж'!BA46</f>
        <v>дв. Mercedes-Benz OM457LA (Евро-5), система нейтрализ. ОГ(AdBlue), КПП ZF 16 S 2225TO, вед. мосты Hande 16т., МКБ, МОБ, ASR, кабина Daimler (низкая), кондиционер, отопитель каб. Eberspacher Airtronic D2 24V, тахограф российского стандарта с блоком СКЗИ, УВЭОС</v>
      </c>
      <c r="Q118" s="155"/>
    </row>
    <row r="119" spans="1:17" ht="15.75" customHeight="1" x14ac:dyDescent="0.2">
      <c r="A119" s="156" t="s">
        <v>312</v>
      </c>
      <c r="P119" s="157"/>
      <c r="Q119" s="157"/>
    </row>
    <row r="120" spans="1:17" s="156" customFormat="1" ht="14.25" x14ac:dyDescent="0.2">
      <c r="A120" s="226" t="s">
        <v>261</v>
      </c>
      <c r="B120" s="226"/>
      <c r="C120" s="226"/>
      <c r="D120" s="226"/>
      <c r="E120" s="226"/>
      <c r="F120" s="226"/>
      <c r="G120" s="226"/>
      <c r="H120" s="226"/>
      <c r="I120" s="226"/>
      <c r="J120" s="226"/>
      <c r="K120" s="226"/>
      <c r="L120" s="226"/>
      <c r="M120" s="226"/>
      <c r="N120" s="226"/>
      <c r="O120" s="226"/>
      <c r="P120" s="226"/>
      <c r="Q120" s="158"/>
    </row>
    <row r="121" spans="1:17" s="156" customFormat="1" x14ac:dyDescent="0.2">
      <c r="A121" s="224" t="s">
        <v>262</v>
      </c>
      <c r="B121" s="224"/>
      <c r="C121" s="224"/>
      <c r="D121" s="224"/>
      <c r="E121" s="224"/>
      <c r="F121" s="224"/>
      <c r="G121" s="224"/>
      <c r="H121" s="224"/>
      <c r="I121" s="224"/>
      <c r="J121" s="224"/>
      <c r="K121" s="224"/>
      <c r="L121" s="224"/>
      <c r="M121" s="224"/>
      <c r="N121" s="224"/>
      <c r="O121" s="224"/>
      <c r="P121" s="224"/>
      <c r="Q121" s="115"/>
    </row>
    <row r="122" spans="1:17" s="156" customFormat="1" ht="13.5" customHeight="1" x14ac:dyDescent="0.2">
      <c r="A122" s="224" t="s">
        <v>263</v>
      </c>
      <c r="B122" s="224"/>
      <c r="C122" s="224"/>
      <c r="D122" s="224"/>
      <c r="E122" s="224"/>
      <c r="F122" s="224"/>
      <c r="G122" s="224"/>
      <c r="H122" s="224"/>
      <c r="I122" s="224"/>
      <c r="J122" s="224"/>
      <c r="K122" s="224"/>
      <c r="L122" s="224"/>
      <c r="M122" s="224"/>
      <c r="N122" s="224"/>
      <c r="O122" s="224"/>
      <c r="P122" s="224"/>
      <c r="Q122" s="115"/>
    </row>
    <row r="123" spans="1:17" s="156" customFormat="1" ht="27" customHeight="1" x14ac:dyDescent="0.2">
      <c r="A123" s="224" t="s">
        <v>264</v>
      </c>
      <c r="B123" s="224"/>
      <c r="C123" s="224"/>
      <c r="D123" s="224"/>
      <c r="E123" s="224"/>
      <c r="F123" s="224"/>
      <c r="G123" s="224"/>
      <c r="H123" s="224"/>
      <c r="I123" s="224"/>
      <c r="J123" s="224"/>
      <c r="K123" s="224"/>
      <c r="L123" s="224"/>
      <c r="M123" s="224"/>
      <c r="N123" s="224"/>
      <c r="O123" s="224"/>
      <c r="P123" s="224"/>
      <c r="Q123" s="115"/>
    </row>
    <row r="124" spans="1:17" s="156" customFormat="1" ht="26.25" customHeight="1" x14ac:dyDescent="0.2">
      <c r="A124" s="224" t="s">
        <v>265</v>
      </c>
      <c r="B124" s="224"/>
      <c r="C124" s="224"/>
      <c r="D124" s="224"/>
      <c r="E124" s="224"/>
      <c r="F124" s="224"/>
      <c r="G124" s="224"/>
      <c r="H124" s="224"/>
      <c r="I124" s="224"/>
      <c r="J124" s="224"/>
      <c r="K124" s="224"/>
      <c r="L124" s="224"/>
      <c r="M124" s="224"/>
      <c r="N124" s="224"/>
      <c r="O124" s="224"/>
      <c r="P124" s="224"/>
      <c r="Q124" s="115"/>
    </row>
    <row r="125" spans="1:17" s="156" customFormat="1" x14ac:dyDescent="0.2">
      <c r="A125" s="224" t="s">
        <v>266</v>
      </c>
      <c r="B125" s="224"/>
      <c r="C125" s="224"/>
      <c r="D125" s="224"/>
      <c r="E125" s="224"/>
      <c r="F125" s="224"/>
      <c r="G125" s="224"/>
      <c r="H125" s="224"/>
      <c r="I125" s="224"/>
      <c r="J125" s="224"/>
      <c r="K125" s="224"/>
      <c r="L125" s="224"/>
      <c r="M125" s="224"/>
      <c r="N125" s="224"/>
      <c r="O125" s="224"/>
      <c r="P125" s="224"/>
      <c r="Q125" s="115"/>
    </row>
    <row r="126" spans="1:17" s="156" customFormat="1" x14ac:dyDescent="0.2">
      <c r="A126" s="224" t="s">
        <v>267</v>
      </c>
      <c r="B126" s="224"/>
      <c r="C126" s="224"/>
      <c r="D126" s="224"/>
      <c r="E126" s="224"/>
      <c r="F126" s="224"/>
      <c r="G126" s="224"/>
      <c r="H126" s="224"/>
      <c r="I126" s="224"/>
      <c r="J126" s="224"/>
      <c r="K126" s="224"/>
      <c r="L126" s="224"/>
      <c r="M126" s="224"/>
      <c r="N126" s="224"/>
      <c r="O126" s="224"/>
      <c r="P126" s="224"/>
      <c r="Q126" s="115"/>
    </row>
    <row r="127" spans="1:17" s="156" customFormat="1" ht="28.5" customHeight="1" x14ac:dyDescent="0.2">
      <c r="A127" s="224" t="s">
        <v>268</v>
      </c>
      <c r="B127" s="224"/>
      <c r="C127" s="224"/>
      <c r="D127" s="224"/>
      <c r="E127" s="224"/>
      <c r="F127" s="224"/>
      <c r="G127" s="224"/>
      <c r="H127" s="224"/>
      <c r="I127" s="224"/>
      <c r="J127" s="224"/>
      <c r="K127" s="224"/>
      <c r="L127" s="224"/>
      <c r="M127" s="224"/>
      <c r="N127" s="224"/>
      <c r="O127" s="224"/>
      <c r="P127" s="224"/>
      <c r="Q127" s="115"/>
    </row>
    <row r="128" spans="1:17" s="156" customFormat="1" x14ac:dyDescent="0.2">
      <c r="A128" s="224" t="s">
        <v>269</v>
      </c>
      <c r="B128" s="224"/>
      <c r="C128" s="224"/>
      <c r="D128" s="224"/>
      <c r="E128" s="224"/>
      <c r="F128" s="224"/>
      <c r="G128" s="224"/>
      <c r="H128" s="224"/>
      <c r="I128" s="224"/>
      <c r="J128" s="224"/>
      <c r="K128" s="224"/>
      <c r="L128" s="224"/>
      <c r="M128" s="224"/>
      <c r="N128" s="224"/>
      <c r="O128" s="224"/>
      <c r="P128" s="224"/>
      <c r="Q128" s="115"/>
    </row>
    <row r="129" spans="1:17" s="156" customFormat="1" x14ac:dyDescent="0.2">
      <c r="A129" s="225" t="s">
        <v>270</v>
      </c>
      <c r="B129" s="225"/>
      <c r="C129" s="225"/>
      <c r="D129" s="225"/>
      <c r="E129" s="225"/>
      <c r="F129" s="225"/>
      <c r="G129" s="225"/>
      <c r="H129" s="225"/>
      <c r="I129" s="225"/>
      <c r="J129" s="225"/>
      <c r="K129" s="225"/>
      <c r="L129" s="225"/>
      <c r="M129" s="225"/>
      <c r="N129" s="225"/>
      <c r="O129" s="225"/>
      <c r="P129" s="225"/>
      <c r="Q129" s="116"/>
    </row>
    <row r="130" spans="1:17" s="156" customFormat="1" ht="4.5" customHeight="1" x14ac:dyDescent="0.2">
      <c r="A130" s="116"/>
      <c r="B130" s="116"/>
      <c r="C130" s="116"/>
      <c r="D130" s="116"/>
      <c r="E130" s="116"/>
      <c r="F130" s="116"/>
      <c r="G130" s="116"/>
      <c r="H130" s="116"/>
      <c r="I130" s="116"/>
      <c r="J130" s="116"/>
      <c r="K130" s="116"/>
      <c r="L130" s="116"/>
      <c r="M130" s="116"/>
      <c r="N130" s="116"/>
      <c r="O130" s="116"/>
      <c r="P130" s="116"/>
      <c r="Q130" s="116"/>
    </row>
    <row r="131" spans="1:17" ht="20.25" customHeight="1" x14ac:dyDescent="0.2">
      <c r="A131" s="156" t="s">
        <v>271</v>
      </c>
      <c r="P131" s="157"/>
      <c r="Q131" s="157"/>
    </row>
    <row r="132" spans="1:17" ht="11.25" customHeight="1" x14ac:dyDescent="0.2">
      <c r="A132" s="159"/>
    </row>
    <row r="133" spans="1:17" ht="18.75" x14ac:dyDescent="0.3">
      <c r="A133" s="117" t="s">
        <v>272</v>
      </c>
      <c r="B133" s="118"/>
      <c r="C133" s="118"/>
      <c r="D133" s="118"/>
      <c r="E133" s="118"/>
      <c r="F133" s="121"/>
      <c r="G133" s="118"/>
      <c r="H133" s="118"/>
      <c r="I133" s="122"/>
      <c r="J133" s="119"/>
      <c r="K133" s="123"/>
    </row>
    <row r="134" spans="1:17" ht="18.75" x14ac:dyDescent="0.3">
      <c r="A134" s="125" t="s">
        <v>273</v>
      </c>
      <c r="B134" s="118"/>
      <c r="C134" s="118"/>
      <c r="D134" s="118"/>
      <c r="E134" s="118"/>
      <c r="F134" s="121"/>
      <c r="G134" s="118"/>
      <c r="H134" s="118"/>
      <c r="I134" s="122"/>
      <c r="J134" s="119"/>
      <c r="K134" s="123"/>
      <c r="P134" s="125" t="s">
        <v>274</v>
      </c>
      <c r="Q134" s="125"/>
    </row>
  </sheetData>
  <autoFilter ref="A12:Q129"/>
  <mergeCells count="31">
    <mergeCell ref="A7:P7"/>
    <mergeCell ref="A8:P8"/>
    <mergeCell ref="A11:A12"/>
    <mergeCell ref="B11:C11"/>
    <mergeCell ref="D11:D12"/>
    <mergeCell ref="E11:E12"/>
    <mergeCell ref="F11:F12"/>
    <mergeCell ref="G11:H11"/>
    <mergeCell ref="I11:I12"/>
    <mergeCell ref="J11:J12"/>
    <mergeCell ref="Q11:Q12"/>
    <mergeCell ref="A13:P13"/>
    <mergeCell ref="A18:P18"/>
    <mergeCell ref="A35:P35"/>
    <mergeCell ref="A126:P126"/>
    <mergeCell ref="A60:P60"/>
    <mergeCell ref="K11:K12"/>
    <mergeCell ref="L11:L12"/>
    <mergeCell ref="M11:M12"/>
    <mergeCell ref="N11:N12"/>
    <mergeCell ref="O11:O12"/>
    <mergeCell ref="P11:P12"/>
    <mergeCell ref="A127:P127"/>
    <mergeCell ref="A128:P128"/>
    <mergeCell ref="A129:P129"/>
    <mergeCell ref="A120:P120"/>
    <mergeCell ref="A121:P121"/>
    <mergeCell ref="A122:P122"/>
    <mergeCell ref="A123:P123"/>
    <mergeCell ref="A124:P124"/>
    <mergeCell ref="A125:P125"/>
  </mergeCells>
  <printOptions horizontalCentered="1"/>
  <pageMargins left="0.19685039370078741" right="0.19685039370078741" top="0.19685039370078741" bottom="0.19685039370078741" header="0.19685039370078741" footer="0.11811023622047245"/>
  <pageSetup paperSize="9" scale="76" fitToHeight="25" orientation="landscape"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6"/>
    <pageSetUpPr fitToPage="1"/>
  </sheetPr>
  <dimension ref="A1:Q142"/>
  <sheetViews>
    <sheetView view="pageBreakPreview" topLeftCell="A112" zoomScale="98" zoomScaleNormal="100" zoomScaleSheetLayoutView="98" workbookViewId="0">
      <selection activeCell="A117" sqref="A117:XFD121"/>
    </sheetView>
  </sheetViews>
  <sheetFormatPr defaultRowHeight="12.75" x14ac:dyDescent="0.2"/>
  <cols>
    <col min="1" max="1" width="19.42578125" style="14" customWidth="1"/>
    <col min="2" max="2" width="13.42578125" style="3" customWidth="1"/>
    <col min="3" max="3" width="12.28515625" style="7" customWidth="1"/>
    <col min="4" max="4" width="6.42578125" style="6" customWidth="1"/>
    <col min="5" max="5" width="4.7109375" style="7" customWidth="1"/>
    <col min="6" max="6" width="7.7109375" style="8" customWidth="1"/>
    <col min="7" max="7" width="6.42578125" style="9" customWidth="1"/>
    <col min="8" max="8" width="8.28515625" style="9" customWidth="1"/>
    <col min="9" max="9" width="6.85546875" style="9" customWidth="1"/>
    <col min="10" max="10" width="5.140625" style="4" customWidth="1"/>
    <col min="11" max="11" width="7.42578125" style="10" customWidth="1"/>
    <col min="12" max="12" width="7.7109375" style="6" customWidth="1"/>
    <col min="13" max="13" width="10.85546875" style="6" customWidth="1"/>
    <col min="14" max="14" width="8.28515625" style="6" customWidth="1"/>
    <col min="15" max="15" width="9.5703125" style="6" customWidth="1"/>
    <col min="16" max="16" width="57.7109375" style="124" customWidth="1"/>
    <col min="17" max="17" width="47.42578125" style="124" customWidth="1"/>
    <col min="18" max="16384" width="9.140625" style="1"/>
  </cols>
  <sheetData>
    <row r="1" spans="1:17" ht="20.25" x14ac:dyDescent="0.3">
      <c r="A1" s="2"/>
      <c r="P1" s="127" t="s">
        <v>275</v>
      </c>
      <c r="Q1" s="127"/>
    </row>
    <row r="2" spans="1:17" ht="20.25" x14ac:dyDescent="0.3">
      <c r="A2" s="2"/>
      <c r="P2" s="127" t="s">
        <v>276</v>
      </c>
      <c r="Q2" s="127"/>
    </row>
    <row r="3" spans="1:17" ht="20.25" x14ac:dyDescent="0.3">
      <c r="A3" s="2"/>
      <c r="P3" s="127" t="s">
        <v>277</v>
      </c>
      <c r="Q3" s="127"/>
    </row>
    <row r="4" spans="1:17" ht="20.25" x14ac:dyDescent="0.3">
      <c r="A4" s="2"/>
      <c r="P4" s="127" t="s">
        <v>278</v>
      </c>
      <c r="Q4" s="127"/>
    </row>
    <row r="5" spans="1:17" ht="20.25" x14ac:dyDescent="0.3">
      <c r="A5" s="2"/>
      <c r="P5" s="127" t="s">
        <v>279</v>
      </c>
      <c r="Q5" s="127"/>
    </row>
    <row r="6" spans="1:17" ht="29.25" customHeight="1" x14ac:dyDescent="0.3">
      <c r="A6" s="2"/>
      <c r="P6" s="11"/>
      <c r="Q6" s="11"/>
    </row>
    <row r="7" spans="1:17" ht="24.75" customHeight="1" x14ac:dyDescent="0.2">
      <c r="A7" s="243" t="s">
        <v>313</v>
      </c>
      <c r="B7" s="243"/>
      <c r="C7" s="243"/>
      <c r="D7" s="243"/>
      <c r="E7" s="243"/>
      <c r="F7" s="243"/>
      <c r="G7" s="243"/>
      <c r="H7" s="243"/>
      <c r="I7" s="243"/>
      <c r="J7" s="243"/>
      <c r="K7" s="243"/>
      <c r="L7" s="243"/>
      <c r="M7" s="243"/>
      <c r="N7" s="243"/>
      <c r="O7" s="243"/>
      <c r="P7" s="243"/>
      <c r="Q7" s="128"/>
    </row>
    <row r="8" spans="1:17" ht="24.75" customHeight="1" x14ac:dyDescent="0.3">
      <c r="A8" s="244" t="s">
        <v>314</v>
      </c>
      <c r="B8" s="244"/>
      <c r="C8" s="244"/>
      <c r="D8" s="244"/>
      <c r="E8" s="244"/>
      <c r="F8" s="244"/>
      <c r="G8" s="244"/>
      <c r="H8" s="244"/>
      <c r="I8" s="244"/>
      <c r="J8" s="244"/>
      <c r="K8" s="244"/>
      <c r="L8" s="244"/>
      <c r="M8" s="244"/>
      <c r="N8" s="244"/>
      <c r="O8" s="244"/>
      <c r="P8" s="244"/>
      <c r="Q8" s="129"/>
    </row>
    <row r="9" spans="1:17" ht="18.75" x14ac:dyDescent="0.3">
      <c r="A9" s="2"/>
      <c r="P9" s="11"/>
      <c r="Q9" s="11"/>
    </row>
    <row r="10" spans="1:17" ht="15.75" customHeight="1" thickBot="1" x14ac:dyDescent="0.3">
      <c r="P10" s="16" t="str">
        <f>'Осн прайс А '!P10</f>
        <v>Срок действия с 01.04.2021г.</v>
      </c>
      <c r="Q10" s="16"/>
    </row>
    <row r="11" spans="1:17" s="17" customFormat="1" ht="39" customHeight="1" thickBot="1" x14ac:dyDescent="0.25">
      <c r="A11" s="245" t="s">
        <v>2</v>
      </c>
      <c r="B11" s="245" t="s">
        <v>283</v>
      </c>
      <c r="C11" s="247"/>
      <c r="D11" s="248" t="s">
        <v>5</v>
      </c>
      <c r="E11" s="250" t="s">
        <v>6</v>
      </c>
      <c r="F11" s="252" t="s">
        <v>7</v>
      </c>
      <c r="G11" s="254" t="s">
        <v>8</v>
      </c>
      <c r="H11" s="255"/>
      <c r="I11" s="256" t="s">
        <v>9</v>
      </c>
      <c r="J11" s="258" t="s">
        <v>10</v>
      </c>
      <c r="K11" s="235" t="s">
        <v>11</v>
      </c>
      <c r="L11" s="237" t="s">
        <v>12</v>
      </c>
      <c r="M11" s="239" t="s">
        <v>13</v>
      </c>
      <c r="N11" s="239" t="s">
        <v>14</v>
      </c>
      <c r="O11" s="239" t="s">
        <v>15</v>
      </c>
      <c r="P11" s="241" t="s">
        <v>16</v>
      </c>
      <c r="Q11" s="227" t="s">
        <v>284</v>
      </c>
    </row>
    <row r="12" spans="1:17" s="17" customFormat="1" ht="53.25" customHeight="1" thickBot="1" x14ac:dyDescent="0.25">
      <c r="A12" s="246"/>
      <c r="B12" s="18" t="s">
        <v>285</v>
      </c>
      <c r="C12" s="130" t="s">
        <v>286</v>
      </c>
      <c r="D12" s="249"/>
      <c r="E12" s="251"/>
      <c r="F12" s="253"/>
      <c r="G12" s="20" t="s">
        <v>21</v>
      </c>
      <c r="H12" s="20" t="s">
        <v>315</v>
      </c>
      <c r="I12" s="257"/>
      <c r="J12" s="259"/>
      <c r="K12" s="236"/>
      <c r="L12" s="238"/>
      <c r="M12" s="240"/>
      <c r="N12" s="240"/>
      <c r="O12" s="240"/>
      <c r="P12" s="242"/>
      <c r="Q12" s="228"/>
    </row>
    <row r="13" spans="1:17" s="21" customFormat="1" ht="19.5" customHeight="1" thickBot="1" x14ac:dyDescent="0.25">
      <c r="A13" s="229" t="s">
        <v>23</v>
      </c>
      <c r="B13" s="230"/>
      <c r="C13" s="230"/>
      <c r="D13" s="230"/>
      <c r="E13" s="230"/>
      <c r="F13" s="230"/>
      <c r="G13" s="230"/>
      <c r="H13" s="230"/>
      <c r="I13" s="230"/>
      <c r="J13" s="230"/>
      <c r="K13" s="230"/>
      <c r="L13" s="230"/>
      <c r="M13" s="230"/>
      <c r="N13" s="230"/>
      <c r="O13" s="230"/>
      <c r="P13" s="231"/>
      <c r="Q13" s="131"/>
    </row>
    <row r="14" spans="1:17" s="22" customFormat="1" ht="55.5" customHeight="1" x14ac:dyDescent="0.2">
      <c r="A14" s="23" t="s">
        <v>26</v>
      </c>
      <c r="B14" s="132">
        <f>[1]борт6х6!D10</f>
        <v>3573000</v>
      </c>
      <c r="C14" s="133">
        <f t="shared" ref="C14:C22" si="0">B14*1.2</f>
        <v>4287600</v>
      </c>
      <c r="D14" s="27" t="str">
        <f>[1]борт6х6!S10</f>
        <v>6х6</v>
      </c>
      <c r="E14" s="27">
        <f>[1]борт6х6!T10</f>
        <v>1</v>
      </c>
      <c r="F14" s="29">
        <f>[1]борт6х6!U10</f>
        <v>11.305</v>
      </c>
      <c r="G14" s="30">
        <f>[1]борт6х6!V10</f>
        <v>300</v>
      </c>
      <c r="H14" s="30">
        <f>[1]борт6х6!W10</f>
        <v>300</v>
      </c>
      <c r="I14" s="30" t="str">
        <f>[1]борт6х6!X10</f>
        <v>ZF9</v>
      </c>
      <c r="J14" s="31">
        <f>[1]борт6х6!Y10</f>
        <v>5.94</v>
      </c>
      <c r="K14" s="32">
        <f>[1]борт6х6!Z10</f>
        <v>26.9</v>
      </c>
      <c r="L14" s="33">
        <f>[1]борт6х6!AA10</f>
        <v>1</v>
      </c>
      <c r="M14" s="33" t="str">
        <f>[1]борт6х6!AB10</f>
        <v>425/85R21 390/95R20</v>
      </c>
      <c r="N14" s="33" t="str">
        <f>[1]борт6х6!AC10</f>
        <v>210+350</v>
      </c>
      <c r="O14" s="33" t="str">
        <f>[1]борт6х6!AD10</f>
        <v>кр-пет.</v>
      </c>
      <c r="P14" s="34" t="str">
        <f>[1]борт6х6!AE10</f>
        <v xml:space="preserve">МКБ, МОБ, дв. КАМАЗ 740.705-300 (Е-5), ТНВД BOSCH, система нейтрализ. ОГ(AdBlue), Common Rail, тент, каркас, внутр. размеры платформы 6112х2470х730 мм, аэродинамич.козырек, ДЗК, тахограф российского стандарта с блоком СКЗИ, УВЭОС </v>
      </c>
      <c r="Q14" s="134" t="s">
        <v>289</v>
      </c>
    </row>
    <row r="15" spans="1:17" s="22" customFormat="1" ht="56.25" customHeight="1" x14ac:dyDescent="0.2">
      <c r="A15" s="23" t="s">
        <v>27</v>
      </c>
      <c r="B15" s="132">
        <f>[1]борт6х6!D11</f>
        <v>3573000</v>
      </c>
      <c r="C15" s="133">
        <f t="shared" si="0"/>
        <v>4287600</v>
      </c>
      <c r="D15" s="27" t="str">
        <f>[1]борт6х6!S11</f>
        <v>6х6</v>
      </c>
      <c r="E15" s="27">
        <f>[1]борт6х6!T11</f>
        <v>1</v>
      </c>
      <c r="F15" s="29">
        <f>[1]борт6х6!U11</f>
        <v>11.895</v>
      </c>
      <c r="G15" s="30">
        <f>[1]борт6х6!V11</f>
        <v>300</v>
      </c>
      <c r="H15" s="30">
        <f>[1]борт6х6!W11</f>
        <v>292</v>
      </c>
      <c r="I15" s="30" t="str">
        <f>[1]борт6х6!X11</f>
        <v>ZF9</v>
      </c>
      <c r="J15" s="31">
        <f>[1]борт6х6!Y11</f>
        <v>7.22</v>
      </c>
      <c r="K15" s="32">
        <f>[1]борт6х6!Z11</f>
        <v>26.9</v>
      </c>
      <c r="L15" s="33">
        <f>[1]борт6х6!AA11</f>
        <v>1</v>
      </c>
      <c r="M15" s="33" t="str">
        <f>[1]борт6х6!AB11</f>
        <v>425/85R21 390/95R20</v>
      </c>
      <c r="N15" s="33" t="str">
        <f>[1]борт6х6!AC11</f>
        <v>210+350</v>
      </c>
      <c r="O15" s="33" t="str">
        <f>[1]борт6х6!AD11</f>
        <v>кр-пет.</v>
      </c>
      <c r="P15" s="34" t="str">
        <f>[1]борт6х6!AE11</f>
        <v xml:space="preserve">МКБ, МОБ, дв. Cummins ISB6.7E5 300 (Е-5), ТНВД BOSCH, система нейтрализ. ОГ(AdBlue), Common Rail, тент, каркас, внутр. размеры платформы 6112х2470х730 мм, аэродинамич.козырек, ДЗК, тахограф российского стандарта с блоком СКЗИ, УВЭОС </v>
      </c>
      <c r="Q15" s="134" t="s">
        <v>289</v>
      </c>
    </row>
    <row r="16" spans="1:17" s="22" customFormat="1" ht="54" customHeight="1" x14ac:dyDescent="0.2">
      <c r="A16" s="38" t="s">
        <v>28</v>
      </c>
      <c r="B16" s="161">
        <f>[1]борт6х6!D12</f>
        <v>3636000</v>
      </c>
      <c r="C16" s="141">
        <f t="shared" si="0"/>
        <v>4363200</v>
      </c>
      <c r="D16" s="39" t="str">
        <f>[1]борт6х6!S12</f>
        <v>6х6</v>
      </c>
      <c r="E16" s="40">
        <f>[1]борт6х6!T12</f>
        <v>1</v>
      </c>
      <c r="F16" s="41">
        <f>[1]борт6х6!U12</f>
        <v>11.005000000000001</v>
      </c>
      <c r="G16" s="42">
        <f>[1]борт6х6!V12</f>
        <v>300</v>
      </c>
      <c r="H16" s="42">
        <f>[1]борт6х6!W12</f>
        <v>300</v>
      </c>
      <c r="I16" s="42" t="str">
        <f>[1]борт6х6!X12</f>
        <v>ZF9</v>
      </c>
      <c r="J16" s="43">
        <f>[1]борт6х6!Y12</f>
        <v>5.94</v>
      </c>
      <c r="K16" s="44">
        <f>[1]борт6х6!Z12</f>
        <v>26.9</v>
      </c>
      <c r="L16" s="45">
        <f>[1]борт6х6!AA12</f>
        <v>1</v>
      </c>
      <c r="M16" s="45" t="str">
        <f>[1]борт6х6!AB12</f>
        <v>425/85R21 390/95R20</v>
      </c>
      <c r="N16" s="45" t="str">
        <f>[1]борт6х6!AC12</f>
        <v>210+350</v>
      </c>
      <c r="O16" s="45" t="str">
        <f>[1]борт6х6!AD12</f>
        <v>кр-пет.</v>
      </c>
      <c r="P16" s="46" t="str">
        <f>[1]борт6х6!AE12</f>
        <v xml:space="preserve">МКБ, МОБ, дв. КАМАЗ 740.705-300 (Е-5), ТНВД BOSCH, система нейтрализ. ОГ(AdBlue), Common Rail, лебедка, внутр. размеры платформы 6112х2470х730 мм, аэродинамич.козырек, ДЗК, тахограф российского стандарта с блоком СКЗИ, УВЭОС </v>
      </c>
      <c r="Q16" s="134" t="s">
        <v>289</v>
      </c>
    </row>
    <row r="17" spans="1:17" s="22" customFormat="1" ht="54.75" customHeight="1" x14ac:dyDescent="0.2">
      <c r="A17" s="23" t="s">
        <v>29</v>
      </c>
      <c r="B17" s="132">
        <f>[1]борт6х4!D7</f>
        <v>2645000</v>
      </c>
      <c r="C17" s="133">
        <f t="shared" si="0"/>
        <v>3174000</v>
      </c>
      <c r="D17" s="27" t="str">
        <f>[1]борт6х4!T7</f>
        <v>4х2</v>
      </c>
      <c r="E17" s="28">
        <f>[1]борт6х4!U7</f>
        <v>2</v>
      </c>
      <c r="F17" s="29">
        <f>[1]борт6х4!V7</f>
        <v>8.4600000000000009</v>
      </c>
      <c r="G17" s="30">
        <f>[1]борт6х4!W7</f>
        <v>250</v>
      </c>
      <c r="H17" s="30">
        <f>[1]борт6х4!X7</f>
        <v>242</v>
      </c>
      <c r="I17" s="30" t="str">
        <f>[1]борт6х4!Y7</f>
        <v>ZF6</v>
      </c>
      <c r="J17" s="31">
        <f>[1]борт6х4!Z7</f>
        <v>6.53</v>
      </c>
      <c r="K17" s="32">
        <f>[1]борт6х4!AA7</f>
        <v>9.3000000000000007</v>
      </c>
      <c r="L17" s="33" t="str">
        <f>[1]борт6х4!AB7</f>
        <v>─</v>
      </c>
      <c r="M17" s="33" t="str">
        <f>[1]борт6х4!AC7</f>
        <v>10.00R20 11.00R20 11R22,5</v>
      </c>
      <c r="N17" s="33">
        <f>[1]борт6х4!AD7</f>
        <v>350</v>
      </c>
      <c r="O17" s="33" t="str">
        <f>[1]борт6х4!AE7</f>
        <v>─</v>
      </c>
      <c r="P17" s="34" t="str">
        <f>[1]борт6х4!AF7</f>
        <v xml:space="preserve">МКБ, дв. Сummins  ISB6.7E5 250 (Е-5), система нейтрализ. ОГ(AdBlue), ТНВД BOSCH, КПП ZF6S1000, внутр. размеры платформы 5162х2470х730 мм, аэродинамич.козырек, ДЗК, боковая защита, тахограф российского стандарта с блоком СКЗИ, УВЭОС </v>
      </c>
      <c r="Q17" s="134" t="s">
        <v>296</v>
      </c>
    </row>
    <row r="18" spans="1:17" s="22" customFormat="1" ht="54.75" customHeight="1" x14ac:dyDescent="0.2">
      <c r="A18" s="23" t="s">
        <v>30</v>
      </c>
      <c r="B18" s="132">
        <f>[1]борт6х6!D7</f>
        <v>3335000</v>
      </c>
      <c r="C18" s="133">
        <f t="shared" si="0"/>
        <v>4002000</v>
      </c>
      <c r="D18" s="27" t="str">
        <f>[1]борт6х6!S7</f>
        <v>4х4</v>
      </c>
      <c r="E18" s="28">
        <f>[1]борт6х6!T7</f>
        <v>1</v>
      </c>
      <c r="F18" s="29">
        <f>[1]борт6х6!U7</f>
        <v>4.375</v>
      </c>
      <c r="G18" s="30">
        <f>[1]борт6х6!V7</f>
        <v>285</v>
      </c>
      <c r="H18" s="30">
        <f>[1]борт6х6!W7</f>
        <v>277</v>
      </c>
      <c r="I18" s="30" t="str">
        <f>[1]борт6х6!X7</f>
        <v>ZF9</v>
      </c>
      <c r="J18" s="31">
        <f>[1]борт6х6!Y7</f>
        <v>6.53</v>
      </c>
      <c r="K18" s="32">
        <f>[1]борт6х6!Z7</f>
        <v>21.5</v>
      </c>
      <c r="L18" s="33">
        <f>[1]борт6х6!AA7</f>
        <v>1</v>
      </c>
      <c r="M18" s="33" t="str">
        <f>[1]борт6х6!AB7</f>
        <v>425/85R21</v>
      </c>
      <c r="N18" s="33" t="str">
        <f>[1]борт6х6!AC7</f>
        <v>2х210</v>
      </c>
      <c r="O18" s="33" t="str">
        <f>[1]борт6х6!AD7</f>
        <v>кр-пет.</v>
      </c>
      <c r="P18" s="34" t="str">
        <f>[1]борт6х6!AE7</f>
        <v xml:space="preserve">МКБ, МОБ, дв. Cummins ISB6.7E5 285 (Е-5), топл. ап.BOSCH, система нейтрализ. ОГ(AdBlue), Common Rail, тент, каркас, лебедка, внутр. размеры платформы 4892х2470х730 мм, аэродинамич.козырек, ДЗК,  тахограф российского стандарта с блоком СКЗИ, УВЭОС </v>
      </c>
      <c r="Q18" s="134" t="s">
        <v>316</v>
      </c>
    </row>
    <row r="19" spans="1:17" s="22" customFormat="1" ht="52.5" customHeight="1" x14ac:dyDescent="0.2">
      <c r="A19" s="23" t="s">
        <v>31</v>
      </c>
      <c r="B19" s="132">
        <f>[1]борт6х6!D8</f>
        <v>3227000</v>
      </c>
      <c r="C19" s="133">
        <f t="shared" si="0"/>
        <v>3872400</v>
      </c>
      <c r="D19" s="27" t="str">
        <f>[1]борт6х6!S8</f>
        <v>4х4</v>
      </c>
      <c r="E19" s="28">
        <f>[1]борт6х6!T8</f>
        <v>1</v>
      </c>
      <c r="F19" s="29">
        <f>[1]борт6х6!U8</f>
        <v>4.375</v>
      </c>
      <c r="G19" s="30">
        <f>[1]борт6х6!V8</f>
        <v>285</v>
      </c>
      <c r="H19" s="30">
        <f>[1]борт6х6!W8</f>
        <v>277</v>
      </c>
      <c r="I19" s="30" t="str">
        <f>[1]борт6х6!X8</f>
        <v>ZF9</v>
      </c>
      <c r="J19" s="31">
        <f>[1]борт6х6!Y8</f>
        <v>6.53</v>
      </c>
      <c r="K19" s="32">
        <f>[1]борт6х6!Z8</f>
        <v>21.5</v>
      </c>
      <c r="L19" s="33">
        <f>[1]борт6х6!AA8</f>
        <v>1</v>
      </c>
      <c r="M19" s="33" t="str">
        <f>[1]борт6х6!AB8</f>
        <v>425/85R21 390/95R20</v>
      </c>
      <c r="N19" s="33" t="str">
        <f>[1]борт6х6!AC8</f>
        <v>2х210</v>
      </c>
      <c r="O19" s="33" t="str">
        <f>[1]борт6х6!AD8</f>
        <v>кр-пет.</v>
      </c>
      <c r="P19" s="34" t="str">
        <f>[1]борт6х6!AE8</f>
        <v xml:space="preserve">МКБ, МОБ, дв. Cummins ISB6.7E5 285 (Е-5), топл. ап.BOSCH, система нейтрализ. ОГ(AdBlue), Common Rail, тент, каркас, внутр. размеры платформы 4892х2470х730 мм, аэродинамич.козырек, ДЗК, тахограф российского стандарта с блоком СКЗИ, УВЭОС </v>
      </c>
      <c r="Q19" s="134" t="s">
        <v>316</v>
      </c>
    </row>
    <row r="20" spans="1:17" s="22" customFormat="1" ht="54" customHeight="1" x14ac:dyDescent="0.2">
      <c r="A20" s="23" t="s">
        <v>32</v>
      </c>
      <c r="B20" s="132">
        <f>[1]борт6х6!D9</f>
        <v>3496000</v>
      </c>
      <c r="C20" s="133">
        <f t="shared" si="0"/>
        <v>4195200</v>
      </c>
      <c r="D20" s="27" t="str">
        <f>[1]борт6х6!S9</f>
        <v>6х6</v>
      </c>
      <c r="E20" s="28">
        <f>[1]борт6х6!T9</f>
        <v>1</v>
      </c>
      <c r="F20" s="29">
        <f>[1]борт6х6!U9</f>
        <v>7.8150000000000004</v>
      </c>
      <c r="G20" s="30">
        <f>[1]борт6х6!V9</f>
        <v>285</v>
      </c>
      <c r="H20" s="30">
        <f>[1]борт6х6!W9</f>
        <v>277</v>
      </c>
      <c r="I20" s="30" t="str">
        <f>[1]борт6х6!X9</f>
        <v>ZF9</v>
      </c>
      <c r="J20" s="31">
        <f>[1]борт6х6!Y9</f>
        <v>5.94</v>
      </c>
      <c r="K20" s="32">
        <f>[1]борт6х6!Z9</f>
        <v>21.5</v>
      </c>
      <c r="L20" s="33">
        <f>[1]борт6х6!AA9</f>
        <v>1</v>
      </c>
      <c r="M20" s="33" t="str">
        <f>[1]борт6х6!AB9</f>
        <v>425/85R21 390/95R20</v>
      </c>
      <c r="N20" s="33" t="str">
        <f>[1]борт6х6!AC9</f>
        <v>2х210</v>
      </c>
      <c r="O20" s="33" t="str">
        <f>[1]борт6х6!AD9</f>
        <v>кр-пет.</v>
      </c>
      <c r="P20" s="34" t="str">
        <f>[1]борт6х6!AE9</f>
        <v>МКБ, МОБ,  дв. Cummins ISB6.7E5 285 (Е-5), топл. ап.BOSCH, система нейтрализ. ОГ(AdBlue), Common Rail, тент, каркас, внутр. размеры платформы 4892х2470х730 мм, аэрожинамич.козырек, ДЗК, тахограф российского стандарта с блоком СКЗИ, УВЭОС</v>
      </c>
      <c r="Q20" s="134" t="s">
        <v>289</v>
      </c>
    </row>
    <row r="21" spans="1:17" s="22" customFormat="1" ht="65.25" customHeight="1" x14ac:dyDescent="0.2">
      <c r="A21" s="23" t="s">
        <v>35</v>
      </c>
      <c r="B21" s="132">
        <f>[1]борт6х4!D10</f>
        <v>4034000</v>
      </c>
      <c r="C21" s="133">
        <f t="shared" si="0"/>
        <v>4840800</v>
      </c>
      <c r="D21" s="27" t="str">
        <f>[1]борт6х4!T10</f>
        <v>6х4</v>
      </c>
      <c r="E21" s="28">
        <f>[1]борт6х4!U10</f>
        <v>2</v>
      </c>
      <c r="F21" s="29">
        <f>[1]борт6х4!V10</f>
        <v>14.5</v>
      </c>
      <c r="G21" s="30">
        <f>[1]борт6х4!W10</f>
        <v>300</v>
      </c>
      <c r="H21" s="30">
        <f>[1]борт6х4!X10</f>
        <v>292</v>
      </c>
      <c r="I21" s="30" t="str">
        <f>[1]борт6х4!Y10</f>
        <v>ZF9</v>
      </c>
      <c r="J21" s="31">
        <f>[1]борт6х4!Z10</f>
        <v>5.94</v>
      </c>
      <c r="K21" s="32">
        <f>[1]борт6х4!AA10</f>
        <v>46.8</v>
      </c>
      <c r="L21" s="33">
        <f>[1]борт6х4!AB10</f>
        <v>1</v>
      </c>
      <c r="M21" s="33" t="str">
        <f>[1]борт6х4!AC10</f>
        <v>11.00R20 11R22,5</v>
      </c>
      <c r="N21" s="33">
        <f>[1]борт6х4!AD10</f>
        <v>500</v>
      </c>
      <c r="O21" s="33" t="str">
        <f>[1]борт6х4!AE10</f>
        <v>шк-пет.</v>
      </c>
      <c r="P21" s="34" t="str">
        <f>[1]борт6х4!AF10</f>
        <v xml:space="preserve">МКБ, МОБ, дв. Cummins ISB6.7E5 300 (Е-5), ТНВД BOSCH, Common Rail, тент, каркас, аэродинам.козырек, боковая защита, внутр. размеры платформы 7800х2470х730 мм, пер. и зад. подвески пневмат-ие, ДЗК, отопитель каб., тахограф российского стандарта с блоком СКЗИ, УВЭОС </v>
      </c>
      <c r="Q21" s="134" t="s">
        <v>288</v>
      </c>
    </row>
    <row r="22" spans="1:17" s="22" customFormat="1" ht="54.75" customHeight="1" x14ac:dyDescent="0.2">
      <c r="A22" s="23" t="s">
        <v>36</v>
      </c>
      <c r="B22" s="132">
        <f>[1]борт6х4!D11</f>
        <v>3785000</v>
      </c>
      <c r="C22" s="133">
        <f t="shared" si="0"/>
        <v>4542000</v>
      </c>
      <c r="D22" s="27" t="str">
        <f>[1]борт6х4!T11</f>
        <v>6х4</v>
      </c>
      <c r="E22" s="28">
        <f>[1]борт6х4!U11</f>
        <v>2</v>
      </c>
      <c r="F22" s="29">
        <f>[1]борт6х4!V11</f>
        <v>11.574999999999999</v>
      </c>
      <c r="G22" s="30">
        <f>[1]борт6х4!W11</f>
        <v>300</v>
      </c>
      <c r="H22" s="30">
        <f>[1]борт6х4!X11</f>
        <v>292</v>
      </c>
      <c r="I22" s="30" t="str">
        <f>[1]борт6х4!Y11</f>
        <v>ZF9</v>
      </c>
      <c r="J22" s="31">
        <f>[1]борт6х4!Z11</f>
        <v>5.43</v>
      </c>
      <c r="K22" s="32">
        <f>[1]борт6х4!AA11</f>
        <v>36.700000000000003</v>
      </c>
      <c r="L22" s="33">
        <f>[1]борт6х4!AB11</f>
        <v>1</v>
      </c>
      <c r="M22" s="33" t="str">
        <f>[1]борт6х4!AC11</f>
        <v>10.00R20 11R22,5</v>
      </c>
      <c r="N22" s="33">
        <f>[1]борт6х4!AD11</f>
        <v>500</v>
      </c>
      <c r="O22" s="33" t="str">
        <f>[1]борт6х4!AE11</f>
        <v>шк-пет.</v>
      </c>
      <c r="P22" s="34" t="str">
        <f>[1]борт6х4!AF11</f>
        <v xml:space="preserve">МКБ, МОБ, дв. Cummins ISB6.7E5 300 (Е-5), ТНВД BOSCH, система нейтрализ. ОГ(AdBlue), тент, каркас, внутр. размеры платформы 6112х2470х730 мм, аэродинамич.козырек, ДЗК, боковая защита,  тахограф российского стандарта с блоком СКЗИ, УВЭОС </v>
      </c>
      <c r="Q22" s="134" t="s">
        <v>288</v>
      </c>
    </row>
    <row r="23" spans="1:17" s="22" customFormat="1" ht="85.5" customHeight="1" thickBot="1" x14ac:dyDescent="0.25">
      <c r="A23" s="54" t="s">
        <v>37</v>
      </c>
      <c r="B23" s="69">
        <f>[1]борт6х4!D12</f>
        <v>6225000</v>
      </c>
      <c r="C23" s="139">
        <f>B23*1.2</f>
        <v>7470000</v>
      </c>
      <c r="D23" s="27" t="str">
        <f>[1]борт6х4!T12</f>
        <v>6х4</v>
      </c>
      <c r="E23" s="28">
        <f>[1]борт6х4!U12</f>
        <v>2</v>
      </c>
      <c r="F23" s="29">
        <f>[1]борт6х4!V12</f>
        <v>14.5</v>
      </c>
      <c r="G23" s="30">
        <f>[1]борт6х4!W12</f>
        <v>401</v>
      </c>
      <c r="H23" s="30">
        <f>[1]борт6х4!X12</f>
        <v>401</v>
      </c>
      <c r="I23" s="30" t="str">
        <f>[1]борт6х4!Y12</f>
        <v>ZF16</v>
      </c>
      <c r="J23" s="29">
        <f>[1]борт6х4!Z12</f>
        <v>3.7</v>
      </c>
      <c r="K23" s="32">
        <f>[1]борт6х4!AA12</f>
        <v>48.36</v>
      </c>
      <c r="L23" s="33">
        <f>[1]борт6х4!AB12</f>
        <v>1</v>
      </c>
      <c r="M23" s="33" t="str">
        <f>[1]борт6х4!AC12</f>
        <v>315/80R22,5</v>
      </c>
      <c r="N23" s="33">
        <f>[1]борт6х4!AD12</f>
        <v>450</v>
      </c>
      <c r="O23" s="33" t="str">
        <f>[1]борт6х4!AE12</f>
        <v>шк-пет.</v>
      </c>
      <c r="P23" s="34" t="str">
        <f>[1]борт6х4!AF12</f>
        <v>дв. Mercedes-Benz OM457LA (Евро-5), система нейтрализ. ОГ(AdBlue), КПП ZF 16S2220, вед. мосты Dana на пн.подвеске, МКБ, МОБ, ECAS, EBS, ESP, ASR, кабина Daimler (низкая), кондиционер, отопитель каб. Webasto AT 2000 STC, тахограф российского стандарта с блоком СКЗИ, ДЗК, боковая защита, борт. платф., тент, каркас, сдвижная крыша и боковины, распаш. ворота, УВЭОС</v>
      </c>
      <c r="Q23" s="134" t="s">
        <v>294</v>
      </c>
    </row>
    <row r="24" spans="1:17" s="22" customFormat="1" ht="13.5" thickBot="1" x14ac:dyDescent="0.25">
      <c r="A24" s="229" t="s">
        <v>38</v>
      </c>
      <c r="B24" s="230" t="e">
        <v>#REF!</v>
      </c>
      <c r="C24" s="230" t="e">
        <v>#REF!</v>
      </c>
      <c r="D24" s="230" t="s">
        <v>317</v>
      </c>
      <c r="E24" s="230"/>
      <c r="F24" s="230">
        <v>7.5</v>
      </c>
      <c r="G24" s="230">
        <v>185</v>
      </c>
      <c r="H24" s="230">
        <v>177</v>
      </c>
      <c r="I24" s="230" t="s">
        <v>318</v>
      </c>
      <c r="J24" s="230">
        <v>6.53</v>
      </c>
      <c r="K24" s="230">
        <v>6</v>
      </c>
      <c r="L24" s="230" t="s">
        <v>319</v>
      </c>
      <c r="M24" s="230" t="s">
        <v>320</v>
      </c>
      <c r="N24" s="230">
        <v>210</v>
      </c>
      <c r="O24" s="230" t="s">
        <v>321</v>
      </c>
      <c r="P24" s="231" t="s">
        <v>322</v>
      </c>
      <c r="Q24" s="131"/>
    </row>
    <row r="25" spans="1:17" s="22" customFormat="1" ht="118.5" customHeight="1" thickBot="1" x14ac:dyDescent="0.25">
      <c r="A25" s="54" t="s">
        <v>39</v>
      </c>
      <c r="B25" s="162">
        <f>[1]борт6х4!D13</f>
        <v>5942000</v>
      </c>
      <c r="C25" s="163">
        <f>B25*1.2</f>
        <v>7130400</v>
      </c>
      <c r="D25" s="27" t="str">
        <f>[1]борт6х4!T13</f>
        <v>6х4</v>
      </c>
      <c r="E25" s="28">
        <f>[1]борт6х4!U13</f>
        <v>2</v>
      </c>
      <c r="F25" s="29">
        <f>[1]борт6х4!V13</f>
        <v>14.5</v>
      </c>
      <c r="G25" s="30">
        <f>[1]борт6х4!W13</f>
        <v>401</v>
      </c>
      <c r="H25" s="30">
        <f>[1]борт6х4!X13</f>
        <v>401</v>
      </c>
      <c r="I25" s="30" t="str">
        <f>[1]борт6х4!Y13</f>
        <v>ZF16</v>
      </c>
      <c r="J25" s="29">
        <f>[1]борт6х4!Z13</f>
        <v>3.7</v>
      </c>
      <c r="K25" s="32">
        <f>[1]борт6х4!AA13</f>
        <v>33</v>
      </c>
      <c r="L25" s="33">
        <f>[1]борт6х4!AB13</f>
        <v>1</v>
      </c>
      <c r="M25" s="33" t="str">
        <f>[1]борт6х4!AC13</f>
        <v>315/80R22,5</v>
      </c>
      <c r="N25" s="33">
        <f>[1]борт6х4!AD13</f>
        <v>450</v>
      </c>
      <c r="O25" s="33" t="str">
        <f>[1]борт6х4!AE13</f>
        <v>шк-пет.</v>
      </c>
      <c r="P25" s="34" t="str">
        <f>[1]борт6х4!AF13</f>
        <v>дв. Mercedes-Benz OM457LA (Евро-5), система нейтрализ. ОГ(AdBlue), КПП ZF 16S2220, вед. мосты Dana на пн.подвеске, МКБ, МОБ, ECAS, EBS, ESP, ASR, кабина Daimler (низкая), кондиционер, отопитель каб. Webasto AT 2000 STC, тахограф российского стандарта с блоком СКЗИ, ДЗК, боковая защита, автопокрывало, скручиваемое на левую сторону, левая/правая сторона - три верхних глухих борта и три нижних, открывающихся снизу вверх, задний модуль - из трех бортов со стационарной площадкой обслуживания; лестница внутри кузова, УВЭОС</v>
      </c>
      <c r="Q25" s="134" t="s">
        <v>294</v>
      </c>
    </row>
    <row r="26" spans="1:17" s="22" customFormat="1" ht="18" customHeight="1" thickBot="1" x14ac:dyDescent="0.25">
      <c r="A26" s="229" t="s">
        <v>40</v>
      </c>
      <c r="B26" s="230"/>
      <c r="C26" s="230"/>
      <c r="D26" s="230"/>
      <c r="E26" s="230"/>
      <c r="F26" s="230"/>
      <c r="G26" s="230"/>
      <c r="H26" s="230"/>
      <c r="I26" s="230"/>
      <c r="J26" s="230"/>
      <c r="K26" s="230"/>
      <c r="L26" s="230"/>
      <c r="M26" s="230"/>
      <c r="N26" s="230"/>
      <c r="O26" s="230"/>
      <c r="P26" s="231"/>
      <c r="Q26" s="131"/>
    </row>
    <row r="27" spans="1:17" s="22" customFormat="1" ht="51" x14ac:dyDescent="0.2">
      <c r="A27" s="53" t="s">
        <v>41</v>
      </c>
      <c r="B27" s="135">
        <f>[1]сед.тяг!D7</f>
        <v>3599000</v>
      </c>
      <c r="C27" s="136">
        <f t="shared" ref="C27:C39" si="1">B27*1.2</f>
        <v>4318800</v>
      </c>
      <c r="D27" s="27" t="str">
        <f>[1]сед.тяг!AQ7</f>
        <v>6х6</v>
      </c>
      <c r="E27" s="28">
        <f>[1]сед.тяг!AR7</f>
        <v>1</v>
      </c>
      <c r="F27" s="29">
        <f>[1]сед.тяг!AS7</f>
        <v>12.1</v>
      </c>
      <c r="G27" s="30">
        <f>[1]сед.тяг!AT7</f>
        <v>300</v>
      </c>
      <c r="H27" s="30">
        <f>[1]сед.тяг!AU7</f>
        <v>300</v>
      </c>
      <c r="I27" s="30" t="str">
        <f>[1]сед.тяг!AV7</f>
        <v>ZF9</v>
      </c>
      <c r="J27" s="31">
        <f>[1]сед.тяг!AW7</f>
        <v>6.53</v>
      </c>
      <c r="K27" s="32" t="str">
        <f>[1]сед.тяг!AX7</f>
        <v>─</v>
      </c>
      <c r="L27" s="33">
        <f>[1]сед.тяг!AY7</f>
        <v>1</v>
      </c>
      <c r="M27" s="33" t="str">
        <f>[1]сед.тяг!AZ7</f>
        <v>425/85R21</v>
      </c>
      <c r="N27" s="33" t="str">
        <f>[1]сед.тяг!BA7</f>
        <v>210+350</v>
      </c>
      <c r="O27" s="33" t="str">
        <f>[1]сед.тяг!BB7</f>
        <v>1450/1530</v>
      </c>
      <c r="P27" s="34" t="str">
        <f>[1]сед.тяг!BC7</f>
        <v xml:space="preserve">МКБ, МОБ, дв. КАМАЗ 740.705-300 (Е-5), ТНВД BOSCH, система нейтрализ. ОГ(AdBlue), Common Rail, выхлоп вверх, защ.кожух ТБ, ДЗК, тахограф российского стандарта с блоком СКЗИ (ADR), УВЭОС  </v>
      </c>
      <c r="Q27" s="134" t="s">
        <v>289</v>
      </c>
    </row>
    <row r="28" spans="1:17" s="22" customFormat="1" ht="52.5" customHeight="1" x14ac:dyDescent="0.2">
      <c r="A28" s="53" t="s">
        <v>43</v>
      </c>
      <c r="B28" s="132">
        <f>[1]сед.тяг!D9</f>
        <v>3621000</v>
      </c>
      <c r="C28" s="133">
        <f t="shared" si="1"/>
        <v>4345200</v>
      </c>
      <c r="D28" s="27" t="str">
        <f>[1]сед.тяг!AQ9</f>
        <v>6х6</v>
      </c>
      <c r="E28" s="28">
        <f>[1]сед.тяг!AR9</f>
        <v>1</v>
      </c>
      <c r="F28" s="29">
        <f>[1]сед.тяг!AS9</f>
        <v>12.2</v>
      </c>
      <c r="G28" s="30">
        <f>[1]сед.тяг!AT9</f>
        <v>300</v>
      </c>
      <c r="H28" s="30">
        <f>[1]сед.тяг!AU9</f>
        <v>300</v>
      </c>
      <c r="I28" s="30" t="str">
        <f>[1]сед.тяг!AV9</f>
        <v>ZF9</v>
      </c>
      <c r="J28" s="31">
        <f>[1]сед.тяг!AW9</f>
        <v>6.53</v>
      </c>
      <c r="K28" s="32" t="str">
        <f>[1]сед.тяг!AX9</f>
        <v>─</v>
      </c>
      <c r="L28" s="33">
        <f>[1]сед.тяг!AY9</f>
        <v>1</v>
      </c>
      <c r="M28" s="33" t="str">
        <f>[1]сед.тяг!AZ9</f>
        <v>425/85R21</v>
      </c>
      <c r="N28" s="33" t="str">
        <f>[1]сед.тяг!BA9</f>
        <v>210+350</v>
      </c>
      <c r="O28" s="33" t="str">
        <f>[1]сед.тяг!BB9</f>
        <v>1450/1530</v>
      </c>
      <c r="P28" s="34" t="str">
        <f>[1]сед.тяг!BC9</f>
        <v xml:space="preserve">МКБ, МОБ, дв. КАМАЗ 740.705-300 (Е-5), ТНВД BOSCH, система нейтрализ. ОГ(AdBlue), Common Rail, аэродин. козырек, ДЗК, тахограф российского стандарта с блоком СКЗИ, УВЭОС, АСРДВШ ф. Camozzi </v>
      </c>
      <c r="Q28" s="134" t="s">
        <v>289</v>
      </c>
    </row>
    <row r="29" spans="1:17" s="21" customFormat="1" ht="51" x14ac:dyDescent="0.2">
      <c r="A29" s="54" t="s">
        <v>44</v>
      </c>
      <c r="B29" s="132">
        <f>[1]сед.тяг!D10</f>
        <v>3651000</v>
      </c>
      <c r="C29" s="133">
        <f t="shared" si="1"/>
        <v>4381200</v>
      </c>
      <c r="D29" s="27" t="str">
        <f>[1]сед.тяг!AQ10</f>
        <v>6х6</v>
      </c>
      <c r="E29" s="28">
        <f>[1]сед.тяг!AR10</f>
        <v>1</v>
      </c>
      <c r="F29" s="29">
        <f>[1]сед.тяг!AS10</f>
        <v>12</v>
      </c>
      <c r="G29" s="30">
        <f>[1]сед.тяг!AT10</f>
        <v>300</v>
      </c>
      <c r="H29" s="30">
        <f>[1]сед.тяг!AU10</f>
        <v>300</v>
      </c>
      <c r="I29" s="30" t="str">
        <f>[1]сед.тяг!AV10</f>
        <v>ZF9</v>
      </c>
      <c r="J29" s="31">
        <f>[1]сед.тяг!AW10</f>
        <v>6.53</v>
      </c>
      <c r="K29" s="32" t="str">
        <f>[1]сед.тяг!AX10</f>
        <v>─</v>
      </c>
      <c r="L29" s="33">
        <f>[1]сед.тяг!AY10</f>
        <v>1</v>
      </c>
      <c r="M29" s="33" t="str">
        <f>[1]сед.тяг!AZ10</f>
        <v>425/85R21</v>
      </c>
      <c r="N29" s="33" t="str">
        <f>[1]сед.тяг!BA10</f>
        <v>210+350</v>
      </c>
      <c r="O29" s="33" t="str">
        <f>[1]сед.тяг!BB10</f>
        <v>1450/1530</v>
      </c>
      <c r="P29" s="34" t="str">
        <f>[1]сед.тяг!BC10</f>
        <v xml:space="preserve">МКБ, МОБ, дв. КАМАЗ 740.705-300 (Е-5), ТНВД BOSCH, система нейтрализ. ОГ(AdBlue), Common Rail, КОМ ZF (OMFB) с насосом, выхл.вверх защ.кожух ТБ, ДЗК, тахограф российского стандарта с блоком СКЗИ (ADR), УВЭОС </v>
      </c>
      <c r="Q29" s="134" t="s">
        <v>289</v>
      </c>
    </row>
    <row r="30" spans="1:17" s="21" customFormat="1" ht="78" customHeight="1" x14ac:dyDescent="0.2">
      <c r="A30" s="54" t="s">
        <v>48</v>
      </c>
      <c r="B30" s="73">
        <f>[1]сед.тяг!D14</f>
        <v>4973000</v>
      </c>
      <c r="C30" s="133">
        <f t="shared" si="1"/>
        <v>5967600</v>
      </c>
      <c r="D30" s="27" t="str">
        <f>[1]сед.тяг!AQ14</f>
        <v>4х2</v>
      </c>
      <c r="E30" s="28">
        <f>[1]сед.тяг!AR14</f>
        <v>2</v>
      </c>
      <c r="F30" s="29">
        <f>[1]сед.тяг!AS14</f>
        <v>10.32</v>
      </c>
      <c r="G30" s="30">
        <f>[1]сед.тяг!AT14</f>
        <v>401</v>
      </c>
      <c r="H30" s="30">
        <f>[1]сед.тяг!AU14</f>
        <v>401</v>
      </c>
      <c r="I30" s="30" t="str">
        <f>[1]сед.тяг!AV14</f>
        <v>ZF16</v>
      </c>
      <c r="J30" s="29">
        <f>[1]сед.тяг!AW14</f>
        <v>3.077</v>
      </c>
      <c r="K30" s="32" t="str">
        <f>[1]сед.тяг!AX14</f>
        <v>─</v>
      </c>
      <c r="L30" s="33">
        <f>[1]сед.тяг!AY14</f>
        <v>1</v>
      </c>
      <c r="M30" s="33" t="str">
        <f>[1]сед.тяг!AZ14</f>
        <v>315/70R22,5</v>
      </c>
      <c r="N30" s="30" t="str">
        <f>[1]сед.тяг!BA14</f>
        <v>700+450</v>
      </c>
      <c r="O30" s="33">
        <f>[1]сед.тяг!BB14</f>
        <v>1150</v>
      </c>
      <c r="P30" s="34" t="str">
        <f>[1]сед.тяг!BC14</f>
        <v>дв. Mercedes-Benz OM457LA (Евро-5), система нейтрализ. ОГ (AdBlue), бак AdBlue 70л., КПП ZF 16S2220 без интардера, зад. мост Daimler HL6 на пн.подвеске, МКБ, ECAS, EBS, ESP, ASR, каб. Daimler (высокая), пружин. подв. каб., кондиционер, отопитель каб. Webasto AT 2000 STC, тахограф российского стандарта с блоком СКЗИ, без бок. ограж-я, УВЭОС, аэродинамич. козырек</v>
      </c>
      <c r="Q30" s="134" t="s">
        <v>290</v>
      </c>
    </row>
    <row r="31" spans="1:17" s="21" customFormat="1" ht="76.5" x14ac:dyDescent="0.2">
      <c r="A31" s="54" t="s">
        <v>49</v>
      </c>
      <c r="B31" s="73">
        <f>[1]сед.тяг!D15</f>
        <v>5073000</v>
      </c>
      <c r="C31" s="133">
        <f t="shared" si="1"/>
        <v>6087600</v>
      </c>
      <c r="D31" s="27" t="str">
        <f>[1]сед.тяг!AQ15</f>
        <v>4х2</v>
      </c>
      <c r="E31" s="28">
        <f>[1]сед.тяг!AR15</f>
        <v>2</v>
      </c>
      <c r="F31" s="29">
        <f>[1]сед.тяг!AS15</f>
        <v>10.4</v>
      </c>
      <c r="G31" s="30">
        <f>[1]сед.тяг!AT15</f>
        <v>401</v>
      </c>
      <c r="H31" s="30">
        <f>[1]сед.тяг!AU15</f>
        <v>401</v>
      </c>
      <c r="I31" s="30" t="str">
        <f>[1]сед.тяг!AV15</f>
        <v>ZF
12АS</v>
      </c>
      <c r="J31" s="29">
        <f>[1]сед.тяг!AW15</f>
        <v>3.077</v>
      </c>
      <c r="K31" s="32" t="str">
        <f>[1]сед.тяг!AX15</f>
        <v>─</v>
      </c>
      <c r="L31" s="33">
        <f>[1]сед.тяг!AY15</f>
        <v>1</v>
      </c>
      <c r="M31" s="33" t="str">
        <f>[1]сед.тяг!AZ15</f>
        <v>315/70R22,5</v>
      </c>
      <c r="N31" s="30" t="str">
        <f>[1]сед.тяг!BA15</f>
        <v>700+450</v>
      </c>
      <c r="O31" s="33">
        <f>[1]сед.тяг!BB15</f>
        <v>1150</v>
      </c>
      <c r="P31" s="34" t="str">
        <f>[1]сед.тяг!BC15</f>
        <v>дв. Mercedes-Benz OM457LA (Евро-5), система нейтрализ. ОГ (AdBlue), бак AdBlue 70л., АКПП ZF 12AS2130 без интардера, зад. мост Daimler HL6 на пн. подвеске, МКБ, ECAS, EBS, ESP, ASR, каб. Daimler (высокая), пружин. подв. каб., кондиционер, отопитель каб. Webasto AT 2000 STC, тахограф российского стандарта с блоком СКЗИ, без бок. ограж-я, УВЭОС, аэродинамич. козырек</v>
      </c>
      <c r="Q31" s="134" t="s">
        <v>290</v>
      </c>
    </row>
    <row r="32" spans="1:17" s="21" customFormat="1" ht="51" x14ac:dyDescent="0.2">
      <c r="A32" s="54" t="s">
        <v>53</v>
      </c>
      <c r="B32" s="132">
        <f>[1]сед.тяг!D19</f>
        <v>3494000</v>
      </c>
      <c r="C32" s="133">
        <f t="shared" si="1"/>
        <v>4192800</v>
      </c>
      <c r="D32" s="27" t="str">
        <f>[1]сед.тяг!AQ19</f>
        <v>6х4</v>
      </c>
      <c r="E32" s="28">
        <f>[1]сед.тяг!AR19</f>
        <v>2</v>
      </c>
      <c r="F32" s="29">
        <f>[1]сед.тяг!AS19</f>
        <v>15.5</v>
      </c>
      <c r="G32" s="30">
        <f>[1]сед.тяг!AT19</f>
        <v>300</v>
      </c>
      <c r="H32" s="30">
        <f>[1]сед.тяг!AU19</f>
        <v>292</v>
      </c>
      <c r="I32" s="30" t="str">
        <f>[1]сед.тяг!AV19</f>
        <v>ZF9</v>
      </c>
      <c r="J32" s="31">
        <f>[1]сед.тяг!AW19</f>
        <v>5.43</v>
      </c>
      <c r="K32" s="32" t="str">
        <f>[1]сед.тяг!AX19</f>
        <v>─</v>
      </c>
      <c r="L32" s="33">
        <f>[1]сед.тяг!AY19</f>
        <v>1</v>
      </c>
      <c r="M32" s="33" t="str">
        <f>[1]сед.тяг!AZ19</f>
        <v>275/70R22,5</v>
      </c>
      <c r="N32" s="33">
        <f>[1]сед.тяг!BA19</f>
        <v>350</v>
      </c>
      <c r="O32" s="33" t="str">
        <f>[1]сед.тяг!BB19</f>
        <v>1200/1200</v>
      </c>
      <c r="P32" s="34" t="str">
        <f>[1]сед.тяг!BC19</f>
        <v>МКБ, МОБ, дв. Cummins ISB6.7E5 300 (Е-5), ТНВД BOSCH, система нейтрализ. ОГ(AdBlue), аэродинам.козырек, ДЗК, зад. вед. мосты на пневм. подвеске, отопитель каб., тахограф российского стандарта с блоком СКЗИ, УВЭОС</v>
      </c>
      <c r="Q32" s="134" t="s">
        <v>288</v>
      </c>
    </row>
    <row r="33" spans="1:17" s="21" customFormat="1" ht="38.25" x14ac:dyDescent="0.2">
      <c r="A33" s="54" t="s">
        <v>54</v>
      </c>
      <c r="B33" s="132">
        <f>[1]сед.тяг!D20</f>
        <v>3422000</v>
      </c>
      <c r="C33" s="133">
        <f t="shared" si="1"/>
        <v>4106400</v>
      </c>
      <c r="D33" s="27" t="str">
        <f>[1]сед.тяг!AQ20</f>
        <v>6х4</v>
      </c>
      <c r="E33" s="28">
        <f>[1]сед.тяг!AR20</f>
        <v>2</v>
      </c>
      <c r="F33" s="29">
        <f>[1]сед.тяг!AS20</f>
        <v>15.5</v>
      </c>
      <c r="G33" s="30">
        <f>[1]сед.тяг!AT20</f>
        <v>300</v>
      </c>
      <c r="H33" s="30">
        <f>[1]сед.тяг!AU20</f>
        <v>292</v>
      </c>
      <c r="I33" s="30" t="str">
        <f>[1]сед.тяг!AV20</f>
        <v>ZF9</v>
      </c>
      <c r="J33" s="31">
        <f>[1]сед.тяг!AW20</f>
        <v>6.53</v>
      </c>
      <c r="K33" s="32" t="str">
        <f>[1]сед.тяг!AX20</f>
        <v>─</v>
      </c>
      <c r="L33" s="33">
        <f>[1]сед.тяг!AY20</f>
        <v>1</v>
      </c>
      <c r="M33" s="33" t="str">
        <f>[1]сед.тяг!AZ20</f>
        <v>11R22,5</v>
      </c>
      <c r="N33" s="33">
        <f>[1]сед.тяг!BA20</f>
        <v>350</v>
      </c>
      <c r="O33" s="33" t="str">
        <f>[1]сед.тяг!BB20</f>
        <v>1255/1330</v>
      </c>
      <c r="P33" s="34" t="str">
        <f>[1]сед.тяг!BC20</f>
        <v xml:space="preserve">МКБ, МОБ, дв. Cummins ISB6.7E5 300 (Е-5), ТНВД BOSCH, система нейтрализ. ОГ(AdBlue), выхлоп вверх, защ. кожух ТБ, ДЗК, тахограф российского стандарта с блоком СКЗИ (ADR), УВЭОС </v>
      </c>
      <c r="Q33" s="134" t="s">
        <v>288</v>
      </c>
    </row>
    <row r="34" spans="1:17" s="22" customFormat="1" ht="51.75" customHeight="1" x14ac:dyDescent="0.2">
      <c r="A34" s="53" t="s">
        <v>55</v>
      </c>
      <c r="B34" s="132">
        <f>[1]сед.тяг!D21</f>
        <v>3474000</v>
      </c>
      <c r="C34" s="133">
        <f t="shared" si="1"/>
        <v>4168800</v>
      </c>
      <c r="D34" s="27" t="str">
        <f>[1]сед.тяг!AQ21</f>
        <v>6х4</v>
      </c>
      <c r="E34" s="28">
        <f>[1]сед.тяг!AR21</f>
        <v>2</v>
      </c>
      <c r="F34" s="29">
        <f>[1]сед.тяг!AS21</f>
        <v>15.5</v>
      </c>
      <c r="G34" s="30">
        <f>[1]сед.тяг!AT21</f>
        <v>300</v>
      </c>
      <c r="H34" s="30">
        <f>[1]сед.тяг!AU21</f>
        <v>292</v>
      </c>
      <c r="I34" s="30" t="str">
        <f>[1]сед.тяг!AV21</f>
        <v>ZF9</v>
      </c>
      <c r="J34" s="31">
        <f>[1]сед.тяг!AW21</f>
        <v>6.53</v>
      </c>
      <c r="K34" s="32" t="str">
        <f>[1]сед.тяг!AX21</f>
        <v>─</v>
      </c>
      <c r="L34" s="33">
        <f>[1]сед.тяг!AY21</f>
        <v>1</v>
      </c>
      <c r="M34" s="33" t="str">
        <f>[1]сед.тяг!AZ21</f>
        <v>11R22,5</v>
      </c>
      <c r="N34" s="33">
        <f>[1]сед.тяг!BA21</f>
        <v>350</v>
      </c>
      <c r="O34" s="33" t="str">
        <f>[1]сед.тяг!BB21</f>
        <v>1255/1330</v>
      </c>
      <c r="P34" s="34" t="str">
        <f>[1]сед.тяг!BC21</f>
        <v xml:space="preserve">МКБ, МОБ, дв. Cummins ISB6.7E5 300 (Е-5), ТНВД BOSCH, система нейтрализ. ОГ(AdBlue), КОМ ZF  (OMFB) c  насосом, выхлоп вверх, защ кожух ТБ, ДЗК, тахограф российского стандарта с блоком СКЗИ (ADR), УВЭОС </v>
      </c>
      <c r="Q34" s="134" t="s">
        <v>288</v>
      </c>
    </row>
    <row r="35" spans="1:17" s="22" customFormat="1" ht="89.25" x14ac:dyDescent="0.2">
      <c r="A35" s="54" t="s">
        <v>56</v>
      </c>
      <c r="B35" s="73">
        <f>[1]сед.тяг!D22</f>
        <v>5749000</v>
      </c>
      <c r="C35" s="133">
        <f t="shared" si="1"/>
        <v>6898800</v>
      </c>
      <c r="D35" s="27" t="str">
        <f>[1]сед.тяг!AQ22</f>
        <v>6х4</v>
      </c>
      <c r="E35" s="28">
        <f>[1]сед.тяг!AR22</f>
        <v>2</v>
      </c>
      <c r="F35" s="29">
        <f>[1]сед.тяг!AS22</f>
        <v>16.850000000000001</v>
      </c>
      <c r="G35" s="30">
        <f>[1]сед.тяг!AT22</f>
        <v>401</v>
      </c>
      <c r="H35" s="30">
        <f>[1]сед.тяг!AU22</f>
        <v>401</v>
      </c>
      <c r="I35" s="30" t="str">
        <f>[1]сед.тяг!AV22</f>
        <v>ZF
12АS</v>
      </c>
      <c r="J35" s="29">
        <f>[1]сед.тяг!AW22</f>
        <v>3.7</v>
      </c>
      <c r="K35" s="32" t="str">
        <f>[1]сед.тяг!AX22</f>
        <v>-</v>
      </c>
      <c r="L35" s="33">
        <f>[1]сед.тяг!AY22</f>
        <v>1</v>
      </c>
      <c r="M35" s="33" t="str">
        <f>[1]сед.тяг!AZ22</f>
        <v>315/80R22,5</v>
      </c>
      <c r="N35" s="33">
        <f>[1]сед.тяг!BA22</f>
        <v>400</v>
      </c>
      <c r="O35" s="33">
        <f>[1]сед.тяг!BB22</f>
        <v>1300</v>
      </c>
      <c r="P35" s="34" t="str">
        <f>[1]сед.тяг!BC22</f>
        <v>дв. Mercedes-Benz OM457LA (Евро-5), система нейтрализ. ОГ(AdBlue), КПП ZF 12АS2135 без интардера, вед. мосты Dana на пн.подвеске, МКБ, МОБ, ECAS, EBS, ESP, ASR, кабина Daimler (низкая), кондиционер, отопитель каб. Webasto AT 2000 STC, тахограф российского стандарта с блоком СКЗИ (ADR), КОМ ZF (OMFB),  защ. кожух т.бака, защита электропроводки, проблеск. маячки, кнопка авар-го откл-я массы в каб., УВЭОС</v>
      </c>
      <c r="Q35" s="134" t="s">
        <v>294</v>
      </c>
    </row>
    <row r="36" spans="1:17" s="22" customFormat="1" ht="89.25" x14ac:dyDescent="0.2">
      <c r="A36" s="54" t="s">
        <v>57</v>
      </c>
      <c r="B36" s="73">
        <f>[1]сед.тяг!D23</f>
        <v>5727000</v>
      </c>
      <c r="C36" s="133">
        <f t="shared" si="1"/>
        <v>6872400</v>
      </c>
      <c r="D36" s="27" t="str">
        <f>[1]сед.тяг!AQ23</f>
        <v>6х4</v>
      </c>
      <c r="E36" s="28">
        <f>[1]сед.тяг!AR23</f>
        <v>2</v>
      </c>
      <c r="F36" s="29">
        <f>[1]сед.тяг!AS23</f>
        <v>17.149999999999999</v>
      </c>
      <c r="G36" s="30">
        <f>[1]сед.тяг!AT23</f>
        <v>401</v>
      </c>
      <c r="H36" s="30">
        <f>[1]сед.тяг!AU23</f>
        <v>401</v>
      </c>
      <c r="I36" s="30" t="str">
        <f>[1]сед.тяг!AV23</f>
        <v>ZF
12АS</v>
      </c>
      <c r="J36" s="29">
        <f>[1]сед.тяг!AW23</f>
        <v>3.7</v>
      </c>
      <c r="K36" s="32" t="str">
        <f>[1]сед.тяг!AX23</f>
        <v>-</v>
      </c>
      <c r="L36" s="33">
        <f>[1]сед.тяг!AY23</f>
        <v>1</v>
      </c>
      <c r="M36" s="33" t="str">
        <f>[1]сед.тяг!AZ23</f>
        <v>315/80R22,5</v>
      </c>
      <c r="N36" s="33">
        <f>[1]сед.тяг!BA23</f>
        <v>400</v>
      </c>
      <c r="O36" s="33">
        <f>[1]сед.тяг!BB23</f>
        <v>1300</v>
      </c>
      <c r="P36" s="34" t="str">
        <f>[1]сед.тяг!BC23</f>
        <v>дв. Mercedes-Benz OM457LA (Евро-5), система нейтрализ. ОГ(AdBlue), КПП ZF 12АS2130 без интардера, вед. мосты Dana на пн.подвеске, МКБ, МОБ, ECAS, EBS, ESP, ASR, кабина Daimler (низкая), кондиционер, отопитель каб. Webasto AT 2000 STC, тахограф российского стандарта с блоком СКЗИ (ADR), защ. кожух т.бака, защита электропроводки, проблеск. маячки, кнопка авар-го откл-я массы в каб, УВЭОС</v>
      </c>
      <c r="Q36" s="134" t="s">
        <v>294</v>
      </c>
    </row>
    <row r="37" spans="1:17" s="22" customFormat="1" ht="51" x14ac:dyDescent="0.2">
      <c r="A37" s="61" t="s">
        <v>64</v>
      </c>
      <c r="B37" s="138">
        <f>[1]сед.тяг!D30</f>
        <v>4817000</v>
      </c>
      <c r="C37" s="133">
        <f t="shared" si="1"/>
        <v>5780400</v>
      </c>
      <c r="D37" s="58" t="str">
        <f>[1]сед.тяг!AQ30</f>
        <v>6х6</v>
      </c>
      <c r="E37" s="58">
        <f>[1]сед.тяг!AR30</f>
        <v>2</v>
      </c>
      <c r="F37" s="58">
        <f>[1]сед.тяг!AS30</f>
        <v>22.074999999999999</v>
      </c>
      <c r="G37" s="58">
        <f>[1]сед.тяг!AT30</f>
        <v>400</v>
      </c>
      <c r="H37" s="58">
        <f>[1]сед.тяг!AU30</f>
        <v>400</v>
      </c>
      <c r="I37" s="58" t="str">
        <f>[1]сед.тяг!AV30</f>
        <v>ZF16</v>
      </c>
      <c r="J37" s="58">
        <f>[1]сед.тяг!AW30</f>
        <v>5.1100000000000003</v>
      </c>
      <c r="K37" s="58" t="str">
        <f>[1]сед.тяг!AX30</f>
        <v>─</v>
      </c>
      <c r="L37" s="58">
        <f>[1]сед.тяг!AY30</f>
        <v>1</v>
      </c>
      <c r="M37" s="58" t="str">
        <f>[1]сед.тяг!AZ30</f>
        <v>12.00R20</v>
      </c>
      <c r="N37" s="58">
        <f>[1]сед.тяг!BA30</f>
        <v>350</v>
      </c>
      <c r="O37" s="58" t="str">
        <f>[1]сед.тяг!BB30</f>
        <v>1450/1530</v>
      </c>
      <c r="P37" s="60" t="str">
        <f>[1]сед.тяг!BC30</f>
        <v>МКБ, МОБ, дв. КАМАЗ-740.735-400 (E-5), топл. ап. BOSCH, система нейтрализ. ОГ(AdBlue), РК КАМАЗ-6522, шины "Север", диаметр шкворня 3,5", аэродинам.козырек, пневмоподв. каб., тахограф российского стандарта с блоком СКЗИ, УВЭОС</v>
      </c>
      <c r="Q37" s="137"/>
    </row>
    <row r="38" spans="1:17" s="21" customFormat="1" ht="51" x14ac:dyDescent="0.2">
      <c r="A38" s="61" t="s">
        <v>65</v>
      </c>
      <c r="B38" s="132">
        <f>[1]сед.тяг!D31</f>
        <v>4817000</v>
      </c>
      <c r="C38" s="133">
        <f t="shared" si="1"/>
        <v>5780400</v>
      </c>
      <c r="D38" s="58" t="str">
        <f>[1]сед.тяг!AQ31</f>
        <v>6х6</v>
      </c>
      <c r="E38" s="62">
        <f>[1]сед.тяг!AR31</f>
        <v>2</v>
      </c>
      <c r="F38" s="63">
        <f>[1]сед.тяг!AS31</f>
        <v>22.074999999999999</v>
      </c>
      <c r="G38" s="64">
        <f>[1]сед.тяг!AT31</f>
        <v>400</v>
      </c>
      <c r="H38" s="64">
        <f>[1]сед.тяг!AU31</f>
        <v>400</v>
      </c>
      <c r="I38" s="64" t="str">
        <f>[1]сед.тяг!AV31</f>
        <v>ZF16</v>
      </c>
      <c r="J38" s="65">
        <f>[1]сед.тяг!AW31</f>
        <v>5.1100000000000003</v>
      </c>
      <c r="K38" s="66" t="str">
        <f>[1]сед.тяг!AX31</f>
        <v>─</v>
      </c>
      <c r="L38" s="67">
        <f>[1]сед.тяг!AY31</f>
        <v>1</v>
      </c>
      <c r="M38" s="67" t="str">
        <f>[1]сед.тяг!AZ31</f>
        <v>12.00R20</v>
      </c>
      <c r="N38" s="67">
        <f>[1]сед.тяг!BA31</f>
        <v>350</v>
      </c>
      <c r="O38" s="67" t="str">
        <f>[1]сед.тяг!BB31</f>
        <v>1450/1530</v>
      </c>
      <c r="P38" s="68" t="str">
        <f>[1]сед.тяг!BC31</f>
        <v>МКБ, МОБ, дв. КАМАЗ-740.735-400 (E-5), топл. ап. BOSCH, система нейтрализ. ОГ(AdBlue), РК КАМАЗ-6522, шины "Север", диаметр шкворня 2", аэродинам.козырек, пневмоподв. каб., тахограф российского стандарта с блоком СКЗИ, УВЭОС</v>
      </c>
      <c r="Q38" s="134" t="s">
        <v>293</v>
      </c>
    </row>
    <row r="39" spans="1:17" s="21" customFormat="1" ht="51.75" thickBot="1" x14ac:dyDescent="0.25">
      <c r="A39" s="61" t="s">
        <v>66</v>
      </c>
      <c r="B39" s="164">
        <f>[1]сед.тяг!D32</f>
        <v>5036000</v>
      </c>
      <c r="C39" s="139">
        <f t="shared" si="1"/>
        <v>6043200</v>
      </c>
      <c r="D39" s="58" t="str">
        <f>[1]сед.тяг!AQ32</f>
        <v>6х6</v>
      </c>
      <c r="E39" s="62">
        <f>[1]сед.тяг!AR32</f>
        <v>2</v>
      </c>
      <c r="F39" s="63">
        <f>[1]сед.тяг!AS32</f>
        <v>21.574999999999999</v>
      </c>
      <c r="G39" s="64">
        <f>[1]сед.тяг!AT32</f>
        <v>400</v>
      </c>
      <c r="H39" s="64">
        <f>[1]сед.тяг!AU32</f>
        <v>400</v>
      </c>
      <c r="I39" s="64" t="str">
        <f>[1]сед.тяг!AV32</f>
        <v>ZF16</v>
      </c>
      <c r="J39" s="65">
        <f>[1]сед.тяг!AW32</f>
        <v>5.1429999999999998</v>
      </c>
      <c r="K39" s="66" t="str">
        <f>[1]сед.тяг!AX32</f>
        <v>─</v>
      </c>
      <c r="L39" s="67">
        <f>[1]сед.тяг!AY32</f>
        <v>1</v>
      </c>
      <c r="M39" s="67" t="str">
        <f>[1]сед.тяг!AZ32</f>
        <v>12.00R20</v>
      </c>
      <c r="N39" s="67">
        <f>[1]сед.тяг!BA32</f>
        <v>550</v>
      </c>
      <c r="O39" s="67" t="str">
        <f>[1]сед.тяг!BB32</f>
        <v>1550/1630</v>
      </c>
      <c r="P39" s="68" t="str">
        <f>[1]сед.тяг!BC32</f>
        <v>МКБ, МОБ, дв. КАМАЗ-740.735-400 (E-5), топл. ап. BOSCH, система нейтрализ. ОГ(AdBlue), мосты Daimler, РК КАМАЗ-6522, отоп. Планар, ДЗК, диаметр шкворня 2", пневмоподв. каб., тахограф российского стандарта с блоком СКЗИ, УВЭОС</v>
      </c>
      <c r="Q39" s="134" t="s">
        <v>293</v>
      </c>
    </row>
    <row r="40" spans="1:17" s="22" customFormat="1" ht="18.75" customHeight="1" thickBot="1" x14ac:dyDescent="0.25">
      <c r="A40" s="229" t="s">
        <v>70</v>
      </c>
      <c r="B40" s="230"/>
      <c r="C40" s="230"/>
      <c r="D40" s="230"/>
      <c r="E40" s="230"/>
      <c r="F40" s="230"/>
      <c r="G40" s="230"/>
      <c r="H40" s="230"/>
      <c r="I40" s="230"/>
      <c r="J40" s="230"/>
      <c r="K40" s="230"/>
      <c r="L40" s="230"/>
      <c r="M40" s="230"/>
      <c r="N40" s="230"/>
      <c r="O40" s="230"/>
      <c r="P40" s="231"/>
      <c r="Q40" s="131"/>
    </row>
    <row r="41" spans="1:17" s="22" customFormat="1" ht="38.25" x14ac:dyDescent="0.2">
      <c r="A41" s="54" t="s">
        <v>71</v>
      </c>
      <c r="B41" s="138">
        <f>[1]сам!D7</f>
        <v>3674000</v>
      </c>
      <c r="C41" s="133">
        <f t="shared" ref="C41:C66" si="2">B41*1.2</f>
        <v>4408800</v>
      </c>
      <c r="D41" s="27" t="str">
        <f>[1]сам!AA7</f>
        <v>6х6</v>
      </c>
      <c r="E41" s="28">
        <f>[1]сам!AB7</f>
        <v>1</v>
      </c>
      <c r="F41" s="29">
        <f>[1]сам!AC7</f>
        <v>9.5</v>
      </c>
      <c r="G41" s="30">
        <f>[1]сам!AD7</f>
        <v>300</v>
      </c>
      <c r="H41" s="30">
        <f>[1]сам!AE7</f>
        <v>300</v>
      </c>
      <c r="I41" s="30" t="str">
        <f>[1]сам!AF7</f>
        <v>ZF9</v>
      </c>
      <c r="J41" s="31">
        <f>[1]сам!AG7</f>
        <v>5.94</v>
      </c>
      <c r="K41" s="32">
        <f>[1]сам!AH7</f>
        <v>6.6</v>
      </c>
      <c r="L41" s="33" t="str">
        <f>[1]сам!AI7</f>
        <v>─</v>
      </c>
      <c r="M41" s="33" t="str">
        <f>[1]сам!AJ7</f>
        <v>425/85R21 390/95R20</v>
      </c>
      <c r="N41" s="33">
        <f>[1]сам!AK7</f>
        <v>350</v>
      </c>
      <c r="O41" s="33" t="str">
        <f>[1]сам!AL7</f>
        <v>кр-пет.</v>
      </c>
      <c r="P41" s="34" t="str">
        <f>[1]сам!AM7</f>
        <v xml:space="preserve">зад.разгрузка, обогрев платф., МКБ, МОБ, дв. КАМАЗ 740.705-300 (Е-5), ТНВД BOSCH, система нейтрализ. ОГ(AdBlue), Common Rail, ДЗК, на ш.43118-3019-50, аэродинамич.козырек, УВЭОС </v>
      </c>
      <c r="Q41" s="134" t="s">
        <v>295</v>
      </c>
    </row>
    <row r="42" spans="1:17" s="22" customFormat="1" ht="89.25" x14ac:dyDescent="0.2">
      <c r="A42" s="54" t="s">
        <v>77</v>
      </c>
      <c r="B42" s="138">
        <f>[1]сам!D13</f>
        <v>3779000</v>
      </c>
      <c r="C42" s="133">
        <f t="shared" si="2"/>
        <v>4534800</v>
      </c>
      <c r="D42" s="27" t="str">
        <f>[1]сам!AA13</f>
        <v>6х4</v>
      </c>
      <c r="E42" s="28">
        <f>[1]сам!AB13</f>
        <v>2</v>
      </c>
      <c r="F42" s="29">
        <f>[1]сам!AC13</f>
        <v>11.5</v>
      </c>
      <c r="G42" s="30">
        <f>[1]сам!AD13</f>
        <v>300</v>
      </c>
      <c r="H42" s="30">
        <f>[1]сам!AE13</f>
        <v>300</v>
      </c>
      <c r="I42" s="30" t="str">
        <f>[1]сам!AF13</f>
        <v>ZF9</v>
      </c>
      <c r="J42" s="31">
        <f>[1]сам!AG13</f>
        <v>4.9800000000000004</v>
      </c>
      <c r="K42" s="32">
        <f>[1]сам!AH13</f>
        <v>15.2</v>
      </c>
      <c r="L42" s="33">
        <f>[1]сам!AI13</f>
        <v>1</v>
      </c>
      <c r="M42" s="33" t="str">
        <f>[1]сам!AJ13</f>
        <v>11.00R20 11R22,5</v>
      </c>
      <c r="N42" s="33">
        <f>[1]сам!AK13</f>
        <v>500</v>
      </c>
      <c r="O42" s="33" t="str">
        <f>[1]сам!AL13</f>
        <v>шк-пет.</v>
      </c>
      <c r="P42" s="34" t="str">
        <f>[1]сам!AM13</f>
        <v xml:space="preserve">бок.разгрузка, надст.борта, защитный козырек над каб., полог с механизмом сматывания, оцинк. лестница и площадка для обсл-я полога, усиленное основание платф., нижние борта с нижней и верхней навеской с оригинальными запорами бортов, МКБ, МОБ, дв. КАМАЗ 740.705-300 (Е-5), ТНВД BOSCH, система нейтрализ. ОГ(AdBlue), ДЗК, на ш.65115-3063-50, аэродин. козырек, боковая защита, тахограф российского стандарта с блоком СКЗИ, УВЭОС  </v>
      </c>
      <c r="Q42" s="134" t="s">
        <v>295</v>
      </c>
    </row>
    <row r="43" spans="1:17" s="22" customFormat="1" ht="38.25" x14ac:dyDescent="0.2">
      <c r="A43" s="54" t="s">
        <v>78</v>
      </c>
      <c r="B43" s="138">
        <f>[1]сам!D30</f>
        <v>3874000</v>
      </c>
      <c r="C43" s="133">
        <f t="shared" si="2"/>
        <v>4648800</v>
      </c>
      <c r="D43" s="27" t="str">
        <f>[1]сам!AA30</f>
        <v>6х4</v>
      </c>
      <c r="E43" s="28">
        <f>[1]сам!AB30</f>
        <v>2</v>
      </c>
      <c r="F43" s="29">
        <f>[1]сам!AC30</f>
        <v>14.5</v>
      </c>
      <c r="G43" s="30">
        <f>[1]сам!AD30</f>
        <v>300</v>
      </c>
      <c r="H43" s="30">
        <f>[1]сам!AE30</f>
        <v>292</v>
      </c>
      <c r="I43" s="30" t="str">
        <f>[1]сам!AF30</f>
        <v>ZF9</v>
      </c>
      <c r="J43" s="31">
        <f>[1]сам!AG30</f>
        <v>5.94</v>
      </c>
      <c r="K43" s="32">
        <f>[1]сам!AH30</f>
        <v>19</v>
      </c>
      <c r="L43" s="33">
        <f>[1]сам!AI30</f>
        <v>1</v>
      </c>
      <c r="M43" s="33" t="str">
        <f>[1]сам!AJ30</f>
        <v>11.00R20 11.00R22,5</v>
      </c>
      <c r="N43" s="33">
        <f>[1]сам!AK30</f>
        <v>350</v>
      </c>
      <c r="O43" s="33" t="str">
        <f>[1]сам!AL30</f>
        <v>шк-пет.</v>
      </c>
      <c r="P43" s="34" t="str">
        <f>[1]сам!AM30</f>
        <v xml:space="preserve">бок.разгрузка, МКБ, МОБ, дв. Cummins ISB6.7E5 300 (Е-5), ТНВД BOSCH, система нейтрализ. ОГ(AdBlue), ДЗК, на ш.65115-3091-48(А5), аэродинамич.козырек, УВЭОС  </v>
      </c>
      <c r="Q43" s="134" t="s">
        <v>295</v>
      </c>
    </row>
    <row r="44" spans="1:17" s="74" customFormat="1" ht="38.25" x14ac:dyDescent="0.2">
      <c r="A44" s="54" t="s">
        <v>79</v>
      </c>
      <c r="B44" s="138">
        <f>'[1]сам тяж'!D7</f>
        <v>3052000</v>
      </c>
      <c r="C44" s="133">
        <f t="shared" si="2"/>
        <v>3662400</v>
      </c>
      <c r="D44" s="27" t="str">
        <f>'[1]сам тяж'!AD7</f>
        <v>4х2</v>
      </c>
      <c r="E44" s="28">
        <f>'[1]сам тяж'!AE7</f>
        <v>2</v>
      </c>
      <c r="F44" s="29">
        <f>'[1]сам тяж'!AF7</f>
        <v>11.945</v>
      </c>
      <c r="G44" s="30">
        <f>'[1]сам тяж'!AG7</f>
        <v>300</v>
      </c>
      <c r="H44" s="30">
        <f>'[1]сам тяж'!AH7</f>
        <v>292</v>
      </c>
      <c r="I44" s="30" t="str">
        <f>'[1]сам тяж'!AI7</f>
        <v>ZF9</v>
      </c>
      <c r="J44" s="31">
        <f>'[1]сам тяж'!AJ7</f>
        <v>6.33</v>
      </c>
      <c r="K44" s="32">
        <f>'[1]сам тяж'!AK7</f>
        <v>6.5</v>
      </c>
      <c r="L44" s="33" t="str">
        <f>'[1]сам тяж'!AL7</f>
        <v>–</v>
      </c>
      <c r="M44" s="33" t="str">
        <f>'[1]сам тяж'!AM7</f>
        <v>315/80R22,5</v>
      </c>
      <c r="N44" s="33">
        <f>'[1]сам тяж'!AN7</f>
        <v>210</v>
      </c>
      <c r="O44" s="33" t="str">
        <f>'[1]сам тяж'!AO7</f>
        <v>–</v>
      </c>
      <c r="P44" s="34" t="str">
        <f>'[1]сам тяж'!AP7</f>
        <v xml:space="preserve">МКБ, дв. Cummins ISB6.7E5 300 (Е-5), ТНВД BOSCH, система нейтрализ. ОГ(AdBlue), аэродинам.козырек, ДЗК, боковая защита, тахограф российского стандарта с блоком СКЗИ, УВЭОС </v>
      </c>
      <c r="Q44" s="134" t="s">
        <v>296</v>
      </c>
    </row>
    <row r="45" spans="1:17" s="74" customFormat="1" ht="38.25" x14ac:dyDescent="0.2">
      <c r="A45" s="54" t="s">
        <v>80</v>
      </c>
      <c r="B45" s="138">
        <f>'[1]сам тяж'!D8</f>
        <v>3062000</v>
      </c>
      <c r="C45" s="133">
        <f>B45*1.2</f>
        <v>3674400</v>
      </c>
      <c r="D45" s="27" t="str">
        <f>'[1]сам тяж'!AD8</f>
        <v>4х2</v>
      </c>
      <c r="E45" s="28">
        <f>'[1]сам тяж'!AE8</f>
        <v>2</v>
      </c>
      <c r="F45" s="29">
        <f>'[1]сам тяж'!AF8</f>
        <v>11.945</v>
      </c>
      <c r="G45" s="30">
        <f>'[1]сам тяж'!AG8</f>
        <v>300</v>
      </c>
      <c r="H45" s="30">
        <f>'[1]сам тяж'!AH8</f>
        <v>292</v>
      </c>
      <c r="I45" s="30" t="str">
        <f>'[1]сам тяж'!AI8</f>
        <v>ZF9</v>
      </c>
      <c r="J45" s="31">
        <f>'[1]сам тяж'!AJ8</f>
        <v>6.33</v>
      </c>
      <c r="K45" s="32">
        <f>'[1]сам тяж'!AK8</f>
        <v>8</v>
      </c>
      <c r="L45" s="33" t="str">
        <f>'[1]сам тяж'!AL8</f>
        <v>–</v>
      </c>
      <c r="M45" s="33" t="str">
        <f>'[1]сам тяж'!AM8</f>
        <v>315/80R22,5</v>
      </c>
      <c r="N45" s="33">
        <f>'[1]сам тяж'!AN8</f>
        <v>210</v>
      </c>
      <c r="O45" s="33" t="str">
        <f>'[1]сам тяж'!AO8</f>
        <v>–</v>
      </c>
      <c r="P45" s="34" t="str">
        <f>'[1]сам тяж'!AP8</f>
        <v xml:space="preserve">МКБ, дв. Cummins ISB6.7E5 300 (Е-5), ТНВД BOSCH, система нейтрализ. ОГ(AdBlue), аэродинам.козырек, ДЗК, боковая защита, тахограф российского стандарта с блоком СКЗИ, УВЭОС </v>
      </c>
      <c r="Q45" s="134" t="s">
        <v>296</v>
      </c>
    </row>
    <row r="46" spans="1:17" s="74" customFormat="1" ht="51" x14ac:dyDescent="0.2">
      <c r="A46" s="54" t="s">
        <v>81</v>
      </c>
      <c r="B46" s="138">
        <f>[1]сам!D31</f>
        <v>4176000</v>
      </c>
      <c r="C46" s="133">
        <f t="shared" si="2"/>
        <v>5011200</v>
      </c>
      <c r="D46" s="27" t="str">
        <f>[1]сам!AA31</f>
        <v>6х6</v>
      </c>
      <c r="E46" s="28">
        <f>[1]сам!AB31</f>
        <v>2</v>
      </c>
      <c r="F46" s="29">
        <f>[1]сам!AC31</f>
        <v>14</v>
      </c>
      <c r="G46" s="30">
        <f>[1]сам!AD31</f>
        <v>300</v>
      </c>
      <c r="H46" s="30">
        <f>[1]сам!AE31</f>
        <v>292</v>
      </c>
      <c r="I46" s="30" t="str">
        <f>[1]сам!AF31</f>
        <v>ZF9</v>
      </c>
      <c r="J46" s="31">
        <f>[1]сам!AG31</f>
        <v>6.53</v>
      </c>
      <c r="K46" s="32">
        <f>[1]сам!AH31</f>
        <v>8.6999999999999993</v>
      </c>
      <c r="L46" s="33" t="str">
        <f>[1]сам!AI31</f>
        <v>─</v>
      </c>
      <c r="M46" s="33" t="str">
        <f>[1]сам!AJ31</f>
        <v>11.00R20 11R22,5</v>
      </c>
      <c r="N46" s="33" t="str">
        <f>[1]сам!AK31</f>
        <v>2х210</v>
      </c>
      <c r="O46" s="33" t="str">
        <f>[1]сам!AL31</f>
        <v>шк-пет.</v>
      </c>
      <c r="P46" s="34" t="str">
        <f>[1]сам!AM31</f>
        <v xml:space="preserve">зад.разгрузка,  дв. Cummins ISB6.7E5 300 (Е-5), топл. ап. BOSCH, система нейтрализ. ОГ(AdBlue), Common Rail, МКБ, МОБ, аэродинамич.козырек, боковая защита, тахограф российского стандарта с блоком СКЗИ, УВЭОС  </v>
      </c>
      <c r="Q46" s="134" t="s">
        <v>288</v>
      </c>
    </row>
    <row r="47" spans="1:17" s="74" customFormat="1" ht="51" x14ac:dyDescent="0.2">
      <c r="A47" s="54" t="s">
        <v>82</v>
      </c>
      <c r="B47" s="138">
        <f>[1]сам!D32</f>
        <v>4176000</v>
      </c>
      <c r="C47" s="133">
        <f t="shared" si="2"/>
        <v>5011200</v>
      </c>
      <c r="D47" s="27" t="str">
        <f>[1]сам!AA32</f>
        <v>6х6</v>
      </c>
      <c r="E47" s="28">
        <f>[1]сам!AB32</f>
        <v>2</v>
      </c>
      <c r="F47" s="29">
        <f>[1]сам!AC32</f>
        <v>13.775</v>
      </c>
      <c r="G47" s="30">
        <f>[1]сам!AD32</f>
        <v>300</v>
      </c>
      <c r="H47" s="30">
        <f>[1]сам!AE32</f>
        <v>300</v>
      </c>
      <c r="I47" s="30" t="str">
        <f>[1]сам!AF32</f>
        <v>ZF9</v>
      </c>
      <c r="J47" s="31">
        <f>[1]сам!AG32</f>
        <v>4.9800000000000004</v>
      </c>
      <c r="K47" s="32">
        <f>[1]сам!AH32</f>
        <v>8.6999999999999993</v>
      </c>
      <c r="L47" s="33" t="str">
        <f>[1]сам!AI32</f>
        <v>─</v>
      </c>
      <c r="M47" s="33" t="str">
        <f>[1]сам!AJ32</f>
        <v>11.00R20 11R22,5</v>
      </c>
      <c r="N47" s="33">
        <f>[1]сам!AK32</f>
        <v>350</v>
      </c>
      <c r="O47" s="33" t="str">
        <f>[1]сам!AL32</f>
        <v>шк-пет.</v>
      </c>
      <c r="P47" s="34" t="str">
        <f>[1]сам!AM32</f>
        <v xml:space="preserve">зад.разгрузка,  дв. КАМАЗ 740.705-300 (Е-5), ТНВД BOSCH, система нейтрализ. ОГ(AdBlue), топл. ап. BOSCH, Common Rail, обогрев платф, МКБ, МОБ, аэродинамич.козырек, боковая защита, тахограф российского стандарта с блоком СКЗИ, УВЭОС  </v>
      </c>
      <c r="Q47" s="134" t="s">
        <v>288</v>
      </c>
    </row>
    <row r="48" spans="1:17" s="74" customFormat="1" ht="51" x14ac:dyDescent="0.2">
      <c r="A48" s="54" t="s">
        <v>83</v>
      </c>
      <c r="B48" s="138">
        <f>[1]сам!D14</f>
        <v>3691000</v>
      </c>
      <c r="C48" s="133">
        <f t="shared" si="2"/>
        <v>4429200</v>
      </c>
      <c r="D48" s="27" t="str">
        <f>[1]сам!AA14</f>
        <v>6х4</v>
      </c>
      <c r="E48" s="28">
        <f>[1]сам!AB14</f>
        <v>2</v>
      </c>
      <c r="F48" s="29">
        <f>[1]сам!AC14</f>
        <v>15</v>
      </c>
      <c r="G48" s="30">
        <f>[1]сам!AD14</f>
        <v>300</v>
      </c>
      <c r="H48" s="30">
        <f>[1]сам!AE14</f>
        <v>292</v>
      </c>
      <c r="I48" s="30" t="str">
        <f>[1]сам!AF14</f>
        <v>ZF9</v>
      </c>
      <c r="J48" s="31">
        <f>[1]сам!AG14</f>
        <v>5.43</v>
      </c>
      <c r="K48" s="32">
        <f>[1]сам!AH14</f>
        <v>10</v>
      </c>
      <c r="L48" s="33" t="str">
        <f>[1]сам!AI14</f>
        <v>─</v>
      </c>
      <c r="M48" s="33" t="str">
        <f>[1]сам!AJ14</f>
        <v>11.00R20 11R22,5</v>
      </c>
      <c r="N48" s="33">
        <f>[1]сам!AK14</f>
        <v>350</v>
      </c>
      <c r="O48" s="33" t="str">
        <f>[1]сам!AL14</f>
        <v>─</v>
      </c>
      <c r="P48" s="34" t="str">
        <f>[1]сам!AM14</f>
        <v xml:space="preserve">зад.разгрузка, овал.сеч, МКБ, МОБ, дв. Cummins ISB6.7E5 300 (Е-5), ТНВД BOSCH, система нейтрализ. ОГ (AdBlue), отоп. Планар, Common Rail, ДЗК, аэродин.козырек, боковая защита, тахограф российского стандарта с блоком СКЗИ, УВЭОС  </v>
      </c>
      <c r="Q48" s="134" t="s">
        <v>288</v>
      </c>
    </row>
    <row r="49" spans="1:17" s="74" customFormat="1" ht="51" x14ac:dyDescent="0.2">
      <c r="A49" s="54" t="s">
        <v>84</v>
      </c>
      <c r="B49" s="138">
        <f>[1]сам!D15</f>
        <v>3733000</v>
      </c>
      <c r="C49" s="133">
        <f t="shared" si="2"/>
        <v>4479600</v>
      </c>
      <c r="D49" s="27" t="str">
        <f>[1]сам!AA15</f>
        <v>6х4</v>
      </c>
      <c r="E49" s="28">
        <f>[1]сам!AB15</f>
        <v>2</v>
      </c>
      <c r="F49" s="29">
        <f>[1]сам!AC15</f>
        <v>15</v>
      </c>
      <c r="G49" s="30">
        <f>[1]сам!AD15</f>
        <v>300</v>
      </c>
      <c r="H49" s="30">
        <f>[1]сам!AE15</f>
        <v>292</v>
      </c>
      <c r="I49" s="30" t="str">
        <f>[1]сам!AF15</f>
        <v>ZF9</v>
      </c>
      <c r="J49" s="31">
        <f>[1]сам!AG15</f>
        <v>5.94</v>
      </c>
      <c r="K49" s="32">
        <f>[1]сам!AH15</f>
        <v>10</v>
      </c>
      <c r="L49" s="33" t="str">
        <f>[1]сам!AI15</f>
        <v>─</v>
      </c>
      <c r="M49" s="33" t="str">
        <f>[1]сам!AJ15</f>
        <v>11.00R20 11R22,5</v>
      </c>
      <c r="N49" s="33">
        <f>[1]сам!AK15</f>
        <v>350</v>
      </c>
      <c r="O49" s="33" t="str">
        <f>[1]сам!AL15</f>
        <v>шк-пет.</v>
      </c>
      <c r="P49" s="34" t="str">
        <f>[1]сам!AM15</f>
        <v xml:space="preserve">бок.разгрузка, МКБ, МОБ, дв. Cummins ISB6.7E5 300 (Е-5), ТНВД BOSCH, система нейтрализ. ОГ (AdBlue), отоп. Планар., Common Rail, ДЗК, аэродин.козырек, боковая защита, тахограф российского стандарта с блоком СКЗИ, УВЭОС  </v>
      </c>
      <c r="Q49" s="134" t="s">
        <v>288</v>
      </c>
    </row>
    <row r="50" spans="1:17" s="74" customFormat="1" ht="51" x14ac:dyDescent="0.2">
      <c r="A50" s="54" t="s">
        <v>97</v>
      </c>
      <c r="B50" s="138">
        <f>[1]сам!D28</f>
        <v>3743000</v>
      </c>
      <c r="C50" s="142">
        <f t="shared" si="2"/>
        <v>4491600</v>
      </c>
      <c r="D50" s="27" t="str">
        <f>[1]сам!AA28</f>
        <v>6х4</v>
      </c>
      <c r="E50" s="28">
        <f>[1]сам!AB28</f>
        <v>2</v>
      </c>
      <c r="F50" s="29">
        <f>[1]сам!AC28</f>
        <v>15</v>
      </c>
      <c r="G50" s="30">
        <f>[1]сам!AD28</f>
        <v>300</v>
      </c>
      <c r="H50" s="30">
        <f>[1]сам!AE28</f>
        <v>292</v>
      </c>
      <c r="I50" s="30" t="str">
        <f>[1]сам!AF28</f>
        <v>ZF9</v>
      </c>
      <c r="J50" s="31">
        <f>[1]сам!AG28</f>
        <v>5.94</v>
      </c>
      <c r="K50" s="32">
        <f>[1]сам!AH28</f>
        <v>10</v>
      </c>
      <c r="L50" s="33" t="str">
        <f>[1]сам!AI28</f>
        <v>─</v>
      </c>
      <c r="M50" s="33" t="str">
        <f>[1]сам!AJ28</f>
        <v>11.00R20 11R22,5</v>
      </c>
      <c r="N50" s="33">
        <f>[1]сам!AK28</f>
        <v>350</v>
      </c>
      <c r="O50" s="33" t="str">
        <f>[1]сам!AL28</f>
        <v>шк-пет.</v>
      </c>
      <c r="P50" s="34" t="str">
        <f>[1]сам!AM28</f>
        <v xml:space="preserve">3-х ст.разгрузка, МКБ, МОБ, дв. Cummins ISB6.7E5 300 (Е-5), ТНВД BOSCH, система нейтрализ. ОГ (AdBlue), отоп. Планар, Common Rail, ДЗК, аэродин.козырек, боковая защита, тахограф российского стандарта с блоком СКЗИ, УВЭОС  </v>
      </c>
      <c r="Q50" s="134" t="s">
        <v>288</v>
      </c>
    </row>
    <row r="51" spans="1:17" s="74" customFormat="1" ht="51" x14ac:dyDescent="0.2">
      <c r="A51" s="54" t="s">
        <v>98</v>
      </c>
      <c r="B51" s="138">
        <f>[1]сам!D29</f>
        <v>3728000</v>
      </c>
      <c r="C51" s="142">
        <f t="shared" si="2"/>
        <v>4473600</v>
      </c>
      <c r="D51" s="27" t="str">
        <f>[1]сам!AA29</f>
        <v>6х4</v>
      </c>
      <c r="E51" s="28">
        <f>[1]сам!AB29</f>
        <v>2</v>
      </c>
      <c r="F51" s="29">
        <f>[1]сам!AC29</f>
        <v>14.5</v>
      </c>
      <c r="G51" s="30">
        <f>[1]сам!AD29</f>
        <v>300</v>
      </c>
      <c r="H51" s="30">
        <f>[1]сам!AE29</f>
        <v>300</v>
      </c>
      <c r="I51" s="30" t="str">
        <f>[1]сам!AF29</f>
        <v>ZF9</v>
      </c>
      <c r="J51" s="31">
        <f>[1]сам!AG29</f>
        <v>4.9800000000000004</v>
      </c>
      <c r="K51" s="32">
        <f>[1]сам!AH29</f>
        <v>10</v>
      </c>
      <c r="L51" s="33" t="str">
        <f>[1]сам!AI29</f>
        <v>─</v>
      </c>
      <c r="M51" s="33" t="str">
        <f>[1]сам!AJ29</f>
        <v>11.00R20 11R22,5</v>
      </c>
      <c r="N51" s="33">
        <f>[1]сам!AK29</f>
        <v>350</v>
      </c>
      <c r="O51" s="33" t="str">
        <f>[1]сам!AL29</f>
        <v>шк-пет.</v>
      </c>
      <c r="P51" s="34" t="str">
        <f>[1]сам!AM29</f>
        <v xml:space="preserve">3-х ст.разгрузка, МКБ, МОБ, дв. КАМАЗ 740.705-300 (Е-5), ТНВД BOSCH, система нейтрализ. ОГ(AdBlue), Common Rail, ДЗК, аэродин.козырек, боковая защита,тахограф российского стандарта с блоком СКЗИ, УВЭОС  </v>
      </c>
      <c r="Q51" s="134" t="s">
        <v>288</v>
      </c>
    </row>
    <row r="52" spans="1:17" s="74" customFormat="1" ht="51" x14ac:dyDescent="0.2">
      <c r="A52" s="54" t="s">
        <v>99</v>
      </c>
      <c r="B52" s="138">
        <f>'[1]сам тяж'!D9</f>
        <v>4491000</v>
      </c>
      <c r="C52" s="142">
        <f t="shared" si="2"/>
        <v>5389200</v>
      </c>
      <c r="D52" s="27" t="str">
        <f>'[1]сам тяж'!AD9</f>
        <v>6х4</v>
      </c>
      <c r="E52" s="28">
        <f>'[1]сам тяж'!AE9</f>
        <v>2</v>
      </c>
      <c r="F52" s="29">
        <f>'[1]сам тяж'!AF9</f>
        <v>20.074999999999999</v>
      </c>
      <c r="G52" s="30">
        <f>'[1]сам тяж'!AG9</f>
        <v>400</v>
      </c>
      <c r="H52" s="30">
        <f>'[1]сам тяж'!AH9</f>
        <v>400</v>
      </c>
      <c r="I52" s="30" t="str">
        <f>'[1]сам тяж'!AI9</f>
        <v>ZF16</v>
      </c>
      <c r="J52" s="31">
        <f>'[1]сам тяж'!AJ9</f>
        <v>5.1100000000000003</v>
      </c>
      <c r="K52" s="32">
        <f>'[1]сам тяж'!AK9</f>
        <v>16</v>
      </c>
      <c r="L52" s="33" t="str">
        <f>'[1]сам тяж'!AL9</f>
        <v>─</v>
      </c>
      <c r="M52" s="33" t="str">
        <f>'[1]сам тяж'!AM9</f>
        <v>315/80R22,5</v>
      </c>
      <c r="N52" s="33">
        <f>'[1]сам тяж'!AN9</f>
        <v>350</v>
      </c>
      <c r="O52" s="33" t="str">
        <f>'[1]сам тяж'!AO9</f>
        <v>─</v>
      </c>
      <c r="P52" s="34" t="str">
        <f>'[1]сам тяж'!AP9</f>
        <v xml:space="preserve">зад.разгрузка, овал.сеч, МКБ, МОБ, дв. КАМАЗ-740.735-400 (E-5), топл. ап. BOSCH, система нейтрализ. ОГ(AdBlue), Common Rail, пневмоподв. каб., аэродинамич.козырек, ДЗК, боковая защита, тахограф российского стандарта с блоком СКЗИ, УВЭОС </v>
      </c>
      <c r="Q52" s="134" t="s">
        <v>293</v>
      </c>
    </row>
    <row r="53" spans="1:17" s="74" customFormat="1" ht="51" x14ac:dyDescent="0.2">
      <c r="A53" s="54" t="s">
        <v>102</v>
      </c>
      <c r="B53" s="138">
        <f>'[1]сам тяж'!D15</f>
        <v>4456000</v>
      </c>
      <c r="C53" s="142">
        <f t="shared" si="2"/>
        <v>5347200</v>
      </c>
      <c r="D53" s="27" t="str">
        <f>'[1]сам тяж'!AD15</f>
        <v>6х4</v>
      </c>
      <c r="E53" s="28">
        <f>'[1]сам тяж'!AE15</f>
        <v>2</v>
      </c>
      <c r="F53" s="29">
        <f>'[1]сам тяж'!AF15</f>
        <v>20.074999999999999</v>
      </c>
      <c r="G53" s="30">
        <f>'[1]сам тяж'!AG15</f>
        <v>400</v>
      </c>
      <c r="H53" s="30">
        <f>'[1]сам тяж'!AH15</f>
        <v>400</v>
      </c>
      <c r="I53" s="30" t="str">
        <f>'[1]сам тяж'!AI15</f>
        <v>ZF16</v>
      </c>
      <c r="J53" s="31">
        <f>'[1]сам тяж'!AJ15</f>
        <v>5.1100000000000003</v>
      </c>
      <c r="K53" s="32">
        <f>'[1]сам тяж'!AK15</f>
        <v>16</v>
      </c>
      <c r="L53" s="33" t="str">
        <f>'[1]сам тяж'!AL15</f>
        <v>─</v>
      </c>
      <c r="M53" s="33" t="str">
        <f>'[1]сам тяж'!AM15</f>
        <v>315/80R22,5</v>
      </c>
      <c r="N53" s="33">
        <f>'[1]сам тяж'!AN15</f>
        <v>350</v>
      </c>
      <c r="O53" s="33" t="str">
        <f>'[1]сам тяж'!AO15</f>
        <v>─</v>
      </c>
      <c r="P53" s="34" t="str">
        <f>'[1]сам тяж'!AP15</f>
        <v xml:space="preserve">зад.разгрузка, прямоуг.сеч, МКБ, МОБ, дв. КАМАЗ-740.735-400 (E-5), топл. ап. BOSCH, система нейтрализ. ОГ(AdBlue), Common Rail, пневмоподв. каб., обогрев платф., аэродинамич.козырек, боковая защита, тахограф российского стандарта с блоком СКЗИ, УВЭОС </v>
      </c>
      <c r="Q53" s="134" t="s">
        <v>293</v>
      </c>
    </row>
    <row r="54" spans="1:17" s="74" customFormat="1" ht="51" x14ac:dyDescent="0.2">
      <c r="A54" s="54" t="s">
        <v>103</v>
      </c>
      <c r="B54" s="138">
        <f>'[1]сам тяж'!D16</f>
        <v>4456000</v>
      </c>
      <c r="C54" s="142">
        <f>B54*1.2</f>
        <v>5347200</v>
      </c>
      <c r="D54" s="27" t="str">
        <f>'[1]сам тяж'!AD16</f>
        <v>6х4</v>
      </c>
      <c r="E54" s="28">
        <f>'[1]сам тяж'!AE16</f>
        <v>2</v>
      </c>
      <c r="F54" s="29">
        <f>'[1]сам тяж'!AF16</f>
        <v>20.074999999999999</v>
      </c>
      <c r="G54" s="30">
        <f>'[1]сам тяж'!AG16</f>
        <v>400</v>
      </c>
      <c r="H54" s="30">
        <f>'[1]сам тяж'!AH16</f>
        <v>400</v>
      </c>
      <c r="I54" s="30" t="str">
        <f>'[1]сам тяж'!AI16</f>
        <v>ZF16</v>
      </c>
      <c r="J54" s="31">
        <f>'[1]сам тяж'!AJ16</f>
        <v>5.1100000000000003</v>
      </c>
      <c r="K54" s="32">
        <f>'[1]сам тяж'!AK16</f>
        <v>16</v>
      </c>
      <c r="L54" s="33" t="str">
        <f>'[1]сам тяж'!AL16</f>
        <v>─</v>
      </c>
      <c r="M54" s="33" t="str">
        <f>'[1]сам тяж'!AM16</f>
        <v>315/80R22,5</v>
      </c>
      <c r="N54" s="33">
        <f>'[1]сам тяж'!AN16</f>
        <v>350</v>
      </c>
      <c r="O54" s="33" t="str">
        <f>'[1]сам тяж'!AO16</f>
        <v>─</v>
      </c>
      <c r="P54" s="34" t="str">
        <f>'[1]сам тяж'!AP16</f>
        <v xml:space="preserve">зад.разгрузка, прямоуг.сеч, МКБ, МОБ, дв. КАМАЗ-740.735-400 (E-5), топл. ап. АЗПИ, система нейтрализ. ОГ(AdBlue), Common Rail, пневмоподв. каб., обогрев платф., аэродинамич.козырек, боковая защита, тахограф российского стандарта с блоком СКЗИ, УВЭОС </v>
      </c>
      <c r="Q54" s="134" t="s">
        <v>293</v>
      </c>
    </row>
    <row r="55" spans="1:17" s="74" customFormat="1" ht="51" x14ac:dyDescent="0.2">
      <c r="A55" s="54" t="s">
        <v>104</v>
      </c>
      <c r="B55" s="138">
        <f>'[1]сам тяж'!D17</f>
        <v>4441000</v>
      </c>
      <c r="C55" s="142">
        <f t="shared" si="2"/>
        <v>5329200</v>
      </c>
      <c r="D55" s="27" t="str">
        <f>'[1]сам тяж'!AD17</f>
        <v>6х4</v>
      </c>
      <c r="E55" s="28">
        <f>'[1]сам тяж'!AE17</f>
        <v>2</v>
      </c>
      <c r="F55" s="29">
        <f>'[1]сам тяж'!AF17</f>
        <v>20.074999999999999</v>
      </c>
      <c r="G55" s="30">
        <f>'[1]сам тяж'!AG17</f>
        <v>400</v>
      </c>
      <c r="H55" s="30">
        <f>'[1]сам тяж'!AH17</f>
        <v>400</v>
      </c>
      <c r="I55" s="30" t="str">
        <f>'[1]сам тяж'!AI17</f>
        <v>ZF16</v>
      </c>
      <c r="J55" s="31">
        <f>'[1]сам тяж'!AJ17</f>
        <v>5.1100000000000003</v>
      </c>
      <c r="K55" s="32">
        <f>'[1]сам тяж'!AK17</f>
        <v>12</v>
      </c>
      <c r="L55" s="33" t="str">
        <f>'[1]сам тяж'!AL17</f>
        <v>─</v>
      </c>
      <c r="M55" s="33" t="str">
        <f>'[1]сам тяж'!AM17</f>
        <v>315/80R22,5</v>
      </c>
      <c r="N55" s="33">
        <f>'[1]сам тяж'!AN17</f>
        <v>350</v>
      </c>
      <c r="O55" s="33" t="str">
        <f>'[1]сам тяж'!AO17</f>
        <v>─</v>
      </c>
      <c r="P55" s="34" t="str">
        <f>'[1]сам тяж'!AP17</f>
        <v xml:space="preserve">зад.разгрузка, прямоуг.сеч.,  МКБ, МОБ, дв. КАМАЗ-740.735-400 (E-5), топл. ап. BOSCH, система нейтрализ. ОГ(AdBlue), Common Rail, пневмоподв. каб., обогрев платф., аэродинамич.козырек, боковая защита,  тахограф российского стандарта с блоком СКЗИ, УВЭОС </v>
      </c>
      <c r="Q55" s="134" t="s">
        <v>293</v>
      </c>
    </row>
    <row r="56" spans="1:17" s="74" customFormat="1" ht="51" x14ac:dyDescent="0.2">
      <c r="A56" s="54" t="s">
        <v>105</v>
      </c>
      <c r="B56" s="138">
        <f>'[1]сам тяж'!D18</f>
        <v>4667000</v>
      </c>
      <c r="C56" s="142">
        <f t="shared" si="2"/>
        <v>5600400</v>
      </c>
      <c r="D56" s="27" t="str">
        <f>'[1]сам тяж'!AD18</f>
        <v>6х4</v>
      </c>
      <c r="E56" s="28">
        <f>'[1]сам тяж'!AE18</f>
        <v>2</v>
      </c>
      <c r="F56" s="29">
        <f>'[1]сам тяж'!AF18</f>
        <v>20.074999999999999</v>
      </c>
      <c r="G56" s="30">
        <f>'[1]сам тяж'!AG18</f>
        <v>400</v>
      </c>
      <c r="H56" s="30">
        <f>'[1]сам тяж'!AH18</f>
        <v>390</v>
      </c>
      <c r="I56" s="30" t="str">
        <f>'[1]сам тяж'!AI18</f>
        <v>ZF16</v>
      </c>
      <c r="J56" s="31">
        <f>'[1]сам тяж'!AJ18</f>
        <v>5.1100000000000003</v>
      </c>
      <c r="K56" s="32">
        <f>'[1]сам тяж'!AK18</f>
        <v>20</v>
      </c>
      <c r="L56" s="33" t="str">
        <f>'[1]сам тяж'!AL18</f>
        <v>─</v>
      </c>
      <c r="M56" s="33" t="str">
        <f>'[1]сам тяж'!AM18</f>
        <v>315/80R22,5</v>
      </c>
      <c r="N56" s="33">
        <f>'[1]сам тяж'!AN18</f>
        <v>350</v>
      </c>
      <c r="O56" s="33" t="str">
        <f>'[1]сам тяж'!AO18</f>
        <v>─</v>
      </c>
      <c r="P56" s="34" t="str">
        <f>'[1]сам тяж'!AP18</f>
        <v xml:space="preserve">зад.разгрузка, прямоуг.сеч, МКБ, МОБ, дв. Cummins ISL 400 50 (Е-5), система нейтрализ. ОГ(AdBlue), ТНВД BOSCH, пневмоподв. каб., аэродинамич.козырек, боковая защита, тахограф российского стандарта с блоком СКЗИ, УВЭОС </v>
      </c>
      <c r="Q56" s="134" t="s">
        <v>293</v>
      </c>
    </row>
    <row r="57" spans="1:17" s="74" customFormat="1" ht="51" x14ac:dyDescent="0.2">
      <c r="A57" s="54" t="s">
        <v>106</v>
      </c>
      <c r="B57" s="138">
        <f>'[1]сам тяж'!D19</f>
        <v>4753000</v>
      </c>
      <c r="C57" s="142">
        <f t="shared" si="2"/>
        <v>5703600</v>
      </c>
      <c r="D57" s="27" t="str">
        <f>'[1]сам тяж'!AD19</f>
        <v>6х4</v>
      </c>
      <c r="E57" s="28">
        <f>'[1]сам тяж'!AE19</f>
        <v>2</v>
      </c>
      <c r="F57" s="29">
        <f>'[1]сам тяж'!AF19</f>
        <v>20.074999999999999</v>
      </c>
      <c r="G57" s="30">
        <f>'[1]сам тяж'!AG19</f>
        <v>400</v>
      </c>
      <c r="H57" s="30">
        <f>'[1]сам тяж'!AH19</f>
        <v>390</v>
      </c>
      <c r="I57" s="30" t="str">
        <f>'[1]сам тяж'!AI19</f>
        <v>ZF16</v>
      </c>
      <c r="J57" s="31">
        <f>'[1]сам тяж'!AJ19</f>
        <v>5.1100000000000003</v>
      </c>
      <c r="K57" s="32">
        <f>'[1]сам тяж'!AK19</f>
        <v>16</v>
      </c>
      <c r="L57" s="33" t="str">
        <f>'[1]сам тяж'!AL19</f>
        <v>─</v>
      </c>
      <c r="M57" s="33" t="str">
        <f>'[1]сам тяж'!AM19</f>
        <v>315/80R22,5</v>
      </c>
      <c r="N57" s="33">
        <f>'[1]сам тяж'!AN19</f>
        <v>350</v>
      </c>
      <c r="O57" s="33" t="str">
        <f>'[1]сам тяж'!AO19</f>
        <v>шк-пет.</v>
      </c>
      <c r="P57" s="34" t="str">
        <f>'[1]сам тяж'!AP19</f>
        <v xml:space="preserve">зад.разгрузка, овал.сеч, МКБ, МОБ,  дв. Cummins ISL 400 50 (Е-5), топл. ап. BOSCH, система нейтрализ. ОГ (AdBlue), Common Rail, пневмоподв. каб., аэродинамич.козырек, ДЗК, боковая защита, тахограф российского стандарта с блоком СКЗИ, УВЭОС </v>
      </c>
      <c r="Q57" s="134" t="s">
        <v>293</v>
      </c>
    </row>
    <row r="58" spans="1:17" s="74" customFormat="1" ht="51" x14ac:dyDescent="0.2">
      <c r="A58" s="54" t="s">
        <v>107</v>
      </c>
      <c r="B58" s="138">
        <f>'[1]сам тяж'!D20</f>
        <v>4704000</v>
      </c>
      <c r="C58" s="142">
        <f t="shared" si="2"/>
        <v>5644800</v>
      </c>
      <c r="D58" s="27" t="str">
        <f>'[1]сам тяж'!AD20</f>
        <v>6х4</v>
      </c>
      <c r="E58" s="28">
        <f>'[1]сам тяж'!AE20</f>
        <v>2</v>
      </c>
      <c r="F58" s="29">
        <f>'[1]сам тяж'!AF20</f>
        <v>20.074999999999999</v>
      </c>
      <c r="G58" s="30">
        <f>'[1]сам тяж'!AG20</f>
        <v>400</v>
      </c>
      <c r="H58" s="30">
        <f>'[1]сам тяж'!AH20</f>
        <v>390</v>
      </c>
      <c r="I58" s="30" t="str">
        <f>'[1]сам тяж'!AI20</f>
        <v>ZF16</v>
      </c>
      <c r="J58" s="31">
        <f>'[1]сам тяж'!AJ20</f>
        <v>5.1100000000000003</v>
      </c>
      <c r="K58" s="32">
        <f>'[1]сам тяж'!AK20</f>
        <v>16</v>
      </c>
      <c r="L58" s="33" t="str">
        <f>'[1]сам тяж'!AL20</f>
        <v>─</v>
      </c>
      <c r="M58" s="33" t="str">
        <f>'[1]сам тяж'!AM20</f>
        <v>315/80R22,5</v>
      </c>
      <c r="N58" s="33">
        <f>'[1]сам тяж'!AN20</f>
        <v>350</v>
      </c>
      <c r="O58" s="33" t="str">
        <f>'[1]сам тяж'!AO20</f>
        <v>шк-пет.</v>
      </c>
      <c r="P58" s="34" t="str">
        <f>'[1]сам тяж'!AP20</f>
        <v xml:space="preserve">зад.разгрузка, прямоуг.сеч, МКБ, МОБ,  дв. Cummins ISL 400 50 (Е-5), топл. ап. BOSCH, система нейтрализ. ОГ (AdBlue), Common Rail, аэродинамич.козырек, боковая защита, пневмоподв. каб., тахограф российского стандарта с блоком СКЗИ, УВЭОС </v>
      </c>
      <c r="Q58" s="134" t="s">
        <v>293</v>
      </c>
    </row>
    <row r="59" spans="1:17" s="74" customFormat="1" ht="51" x14ac:dyDescent="0.2">
      <c r="A59" s="54" t="s">
        <v>108</v>
      </c>
      <c r="B59" s="138">
        <f>'[1]сам тяж'!D21</f>
        <v>4738000</v>
      </c>
      <c r="C59" s="142">
        <f t="shared" si="2"/>
        <v>5685600</v>
      </c>
      <c r="D59" s="27" t="str">
        <f>'[1]сам тяж'!AD21</f>
        <v>6х4</v>
      </c>
      <c r="E59" s="28">
        <f>'[1]сам тяж'!AE21</f>
        <v>2</v>
      </c>
      <c r="F59" s="29">
        <f>'[1]сам тяж'!AF21</f>
        <v>20.074999999999999</v>
      </c>
      <c r="G59" s="30">
        <f>'[1]сам тяж'!AG21</f>
        <v>400</v>
      </c>
      <c r="H59" s="30">
        <f>'[1]сам тяж'!AH21</f>
        <v>390</v>
      </c>
      <c r="I59" s="30" t="str">
        <f>'[1]сам тяж'!AI21</f>
        <v>ZF16</v>
      </c>
      <c r="J59" s="31">
        <f>'[1]сам тяж'!AJ21</f>
        <v>5.1100000000000003</v>
      </c>
      <c r="K59" s="32">
        <f>'[1]сам тяж'!AK21</f>
        <v>12</v>
      </c>
      <c r="L59" s="33" t="str">
        <f>'[1]сам тяж'!AL21</f>
        <v>─</v>
      </c>
      <c r="M59" s="33" t="str">
        <f>'[1]сам тяж'!AM21</f>
        <v>315/80R22,5</v>
      </c>
      <c r="N59" s="33">
        <f>'[1]сам тяж'!AN21</f>
        <v>350</v>
      </c>
      <c r="O59" s="33" t="str">
        <f>'[1]сам тяж'!AO21</f>
        <v>шк-пет.</v>
      </c>
      <c r="P59" s="34" t="str">
        <f>'[1]сам тяж'!AP21</f>
        <v xml:space="preserve">зад.разгрузка, овал.сеч, МКБ, МОБ,  дв. Cummins ISL 400 50 (Е-5), топл. ап. BOSCH, система нейтрализ. ОГ (AdBlue), Common Rail, пневмоподв. каб., аэродинамич.козырек, ДЗК, боковая защита, тахограф российского стандарта с блоком СКЗИ, УВЭОС </v>
      </c>
      <c r="Q59" s="134" t="s">
        <v>293</v>
      </c>
    </row>
    <row r="60" spans="1:17" s="74" customFormat="1" ht="51" x14ac:dyDescent="0.2">
      <c r="A60" s="54" t="s">
        <v>109</v>
      </c>
      <c r="B60" s="138">
        <f>'[1]сам тяж'!D22</f>
        <v>4689000</v>
      </c>
      <c r="C60" s="142">
        <f t="shared" si="2"/>
        <v>5626800</v>
      </c>
      <c r="D60" s="27" t="str">
        <f>'[1]сам тяж'!AD22</f>
        <v>6х4</v>
      </c>
      <c r="E60" s="28">
        <f>'[1]сам тяж'!AE22</f>
        <v>2</v>
      </c>
      <c r="F60" s="29">
        <f>'[1]сам тяж'!AF22</f>
        <v>20.074999999999999</v>
      </c>
      <c r="G60" s="30">
        <f>'[1]сам тяж'!AG22</f>
        <v>400</v>
      </c>
      <c r="H60" s="30">
        <f>'[1]сам тяж'!AH22</f>
        <v>390</v>
      </c>
      <c r="I60" s="30" t="str">
        <f>'[1]сам тяж'!AI22</f>
        <v>ZF16</v>
      </c>
      <c r="J60" s="31">
        <f>'[1]сам тяж'!AJ22</f>
        <v>5.1100000000000003</v>
      </c>
      <c r="K60" s="32">
        <f>'[1]сам тяж'!AK22</f>
        <v>12</v>
      </c>
      <c r="L60" s="33" t="str">
        <f>'[1]сам тяж'!AL22</f>
        <v>─</v>
      </c>
      <c r="M60" s="33" t="str">
        <f>'[1]сам тяж'!AM22</f>
        <v>315/80R22,5</v>
      </c>
      <c r="N60" s="33">
        <f>'[1]сам тяж'!AN22</f>
        <v>350</v>
      </c>
      <c r="O60" s="33" t="str">
        <f>'[1]сам тяж'!AO22</f>
        <v>шк-пет.</v>
      </c>
      <c r="P60" s="34" t="str">
        <f>'[1]сам тяж'!AP22</f>
        <v xml:space="preserve">зад.разгрузка, прямоуг.сеч, МКБ, МОБ,  дв. Cummins ISL 400 50 (Е-5), топл. ап. BOSCH, система нейтрализ. ОГ (AdBlue), Common Rail, пневмоподв. каб., аэродинамич.козырек, боковая защита, тахограф российского стандарта с блоком СКЗИ, УВЭОС </v>
      </c>
      <c r="Q60" s="134" t="s">
        <v>293</v>
      </c>
    </row>
    <row r="61" spans="1:17" s="74" customFormat="1" ht="51" x14ac:dyDescent="0.2">
      <c r="A61" s="54" t="s">
        <v>110</v>
      </c>
      <c r="B61" s="138">
        <f>'[1]сам тяж'!D23</f>
        <v>4709000</v>
      </c>
      <c r="C61" s="142">
        <f t="shared" si="2"/>
        <v>5650800</v>
      </c>
      <c r="D61" s="27" t="str">
        <f>'[1]сам тяж'!AD23</f>
        <v>6х4</v>
      </c>
      <c r="E61" s="28">
        <f>'[1]сам тяж'!AE23</f>
        <v>2</v>
      </c>
      <c r="F61" s="29">
        <f>'[1]сам тяж'!AF23</f>
        <v>20.074999999999999</v>
      </c>
      <c r="G61" s="30">
        <f>'[1]сам тяж'!AG23</f>
        <v>400</v>
      </c>
      <c r="H61" s="30">
        <f>'[1]сам тяж'!AH23</f>
        <v>390</v>
      </c>
      <c r="I61" s="30" t="str">
        <f>'[1]сам тяж'!AI23</f>
        <v>ZF16</v>
      </c>
      <c r="J61" s="31">
        <f>'[1]сам тяж'!AJ23</f>
        <v>5.1100000000000003</v>
      </c>
      <c r="K61" s="32">
        <f>'[1]сам тяж'!AK23</f>
        <v>20</v>
      </c>
      <c r="L61" s="33" t="str">
        <f>'[1]сам тяж'!AL23</f>
        <v>─</v>
      </c>
      <c r="M61" s="33" t="str">
        <f>'[1]сам тяж'!AM23</f>
        <v>315/80R22,5</v>
      </c>
      <c r="N61" s="33">
        <f>'[1]сам тяж'!AN23</f>
        <v>350</v>
      </c>
      <c r="O61" s="33" t="str">
        <f>'[1]сам тяж'!AO23</f>
        <v>шк-пет.</v>
      </c>
      <c r="P61" s="34" t="str">
        <f>'[1]сам тяж'!AP23</f>
        <v xml:space="preserve">зад.разгрузка, прямоуг.сеч, МКБ, МОБ,  дв. Cummins ISL 400 50 (Е-5), топл. ап. BOSCH, система нейтрализ. ОГ (AdBlue), Common Rail, пневмоподв. каб., аэродинамич.козырек, боковая защита, тахограф российского стандарта с блоком СКЗИ, УВЭОС </v>
      </c>
      <c r="Q61" s="134" t="s">
        <v>293</v>
      </c>
    </row>
    <row r="62" spans="1:17" s="74" customFormat="1" ht="51" x14ac:dyDescent="0.2">
      <c r="A62" s="54" t="s">
        <v>118</v>
      </c>
      <c r="B62" s="138">
        <f>'[1]сам тяж'!D31</f>
        <v>5199000</v>
      </c>
      <c r="C62" s="142">
        <f t="shared" si="2"/>
        <v>6238800</v>
      </c>
      <c r="D62" s="27" t="str">
        <f>'[1]сам тяж'!AD31</f>
        <v>8х4</v>
      </c>
      <c r="E62" s="28">
        <f>'[1]сам тяж'!AE31</f>
        <v>2</v>
      </c>
      <c r="F62" s="29">
        <f>'[1]сам тяж'!AF31</f>
        <v>25.57</v>
      </c>
      <c r="G62" s="30">
        <f>'[1]сам тяж'!AG31</f>
        <v>400</v>
      </c>
      <c r="H62" s="30">
        <f>'[1]сам тяж'!AH31</f>
        <v>390</v>
      </c>
      <c r="I62" s="30" t="str">
        <f>'[1]сам тяж'!AI31</f>
        <v>ZF16</v>
      </c>
      <c r="J62" s="31">
        <f>'[1]сам тяж'!AJ31</f>
        <v>5.1100000000000003</v>
      </c>
      <c r="K62" s="32">
        <f>'[1]сам тяж'!AK31</f>
        <v>20</v>
      </c>
      <c r="L62" s="33" t="str">
        <f>'[1]сам тяж'!AL31</f>
        <v>─</v>
      </c>
      <c r="M62" s="33" t="str">
        <f>'[1]сам тяж'!AM31</f>
        <v>315/80R22,5</v>
      </c>
      <c r="N62" s="33">
        <f>'[1]сам тяж'!AN31</f>
        <v>210</v>
      </c>
      <c r="O62" s="33" t="str">
        <f>'[1]сам тяж'!AO31</f>
        <v>─</v>
      </c>
      <c r="P62" s="34" t="str">
        <f>'[1]сам тяж'!AP31</f>
        <v xml:space="preserve">зад.разгрузка, овал.сеч., МКБ, МОБ, дв. Cummins ISL 400 50 (Е-5), топл. ап. BOSCH, Common Rail, система нейтрализ. ОГ (AdBlue), аэродинам.козырек, ДЗК, боковая защита, пневмоподв. каб., тахограф российского стандарта с блоком СКЗИ, УВЭОС </v>
      </c>
      <c r="Q62" s="134" t="s">
        <v>298</v>
      </c>
    </row>
    <row r="63" spans="1:17" s="74" customFormat="1" ht="51" x14ac:dyDescent="0.2">
      <c r="A63" s="54" t="s">
        <v>119</v>
      </c>
      <c r="B63" s="138">
        <f>'[1]сам тяж'!D32</f>
        <v>5194000</v>
      </c>
      <c r="C63" s="142">
        <f t="shared" si="2"/>
        <v>6232800</v>
      </c>
      <c r="D63" s="27" t="str">
        <f>'[1]сам тяж'!AD32</f>
        <v>8х4</v>
      </c>
      <c r="E63" s="28">
        <f>'[1]сам тяж'!AE32</f>
        <v>2</v>
      </c>
      <c r="F63" s="29">
        <f>'[1]сам тяж'!AF32</f>
        <v>25.57</v>
      </c>
      <c r="G63" s="30">
        <f>'[1]сам тяж'!AG32</f>
        <v>400</v>
      </c>
      <c r="H63" s="30">
        <f>'[1]сам тяж'!AH32</f>
        <v>390</v>
      </c>
      <c r="I63" s="30" t="str">
        <f>'[1]сам тяж'!AI32</f>
        <v>ZF16</v>
      </c>
      <c r="J63" s="31">
        <f>'[1]сам тяж'!AJ32</f>
        <v>5.1100000000000003</v>
      </c>
      <c r="K63" s="32">
        <f>'[1]сам тяж'!AK32</f>
        <v>16</v>
      </c>
      <c r="L63" s="33" t="str">
        <f>'[1]сам тяж'!AL32</f>
        <v>─</v>
      </c>
      <c r="M63" s="33" t="str">
        <f>'[1]сам тяж'!AM32</f>
        <v>315/80R22,5</v>
      </c>
      <c r="N63" s="33">
        <f>'[1]сам тяж'!AN32</f>
        <v>210</v>
      </c>
      <c r="O63" s="33" t="str">
        <f>'[1]сам тяж'!AO32</f>
        <v>─</v>
      </c>
      <c r="P63" s="34" t="str">
        <f>'[1]сам тяж'!AP32</f>
        <v xml:space="preserve">зад.разгрузка, овал.сеч., МКБ, МОБ, дв. Cummins ISL 400 50 (Е-5), топл. ап. BOSCH, Common Rail, система нейтрализ. ОГ (AdBlue), аэродинам.козырек, ДЗК, боковая защита, пневмоподв. каб., тахограф российского стандарта с блоком СКЗИ, УВЭОС  </v>
      </c>
      <c r="Q63" s="134" t="s">
        <v>298</v>
      </c>
    </row>
    <row r="64" spans="1:17" s="74" customFormat="1" ht="51" x14ac:dyDescent="0.2">
      <c r="A64" s="54" t="s">
        <v>120</v>
      </c>
      <c r="B64" s="138">
        <f>'[1]сам тяж'!D33</f>
        <v>4930000</v>
      </c>
      <c r="C64" s="142">
        <f t="shared" si="2"/>
        <v>5916000</v>
      </c>
      <c r="D64" s="27" t="str">
        <f>'[1]сам тяж'!AD33</f>
        <v>8х4</v>
      </c>
      <c r="E64" s="28">
        <f>'[1]сам тяж'!AE33</f>
        <v>2</v>
      </c>
      <c r="F64" s="29">
        <f>'[1]сам тяж'!AF33</f>
        <v>25.57</v>
      </c>
      <c r="G64" s="30">
        <f>'[1]сам тяж'!AG33</f>
        <v>400</v>
      </c>
      <c r="H64" s="30">
        <f>'[1]сам тяж'!AH33</f>
        <v>400</v>
      </c>
      <c r="I64" s="30" t="str">
        <f>'[1]сам тяж'!AI33</f>
        <v>ZF16</v>
      </c>
      <c r="J64" s="31">
        <f>'[1]сам тяж'!AJ33</f>
        <v>5.1100000000000003</v>
      </c>
      <c r="K64" s="32">
        <f>'[1]сам тяж'!AK33</f>
        <v>20</v>
      </c>
      <c r="L64" s="33" t="str">
        <f>'[1]сам тяж'!AL33</f>
        <v>─</v>
      </c>
      <c r="M64" s="33" t="str">
        <f>'[1]сам тяж'!AM33</f>
        <v>315/80R22,5</v>
      </c>
      <c r="N64" s="33">
        <f>'[1]сам тяж'!AN33</f>
        <v>210</v>
      </c>
      <c r="O64" s="33" t="str">
        <f>'[1]сам тяж'!AO33</f>
        <v>─</v>
      </c>
      <c r="P64" s="34" t="str">
        <f>'[1]сам тяж'!AP33</f>
        <v xml:space="preserve">зад.разгрузка, прямоуг.сеч, МКБ, МОБ, дв. КАМАЗ-740.735-400 (Е-5), топл. ап. BOSCH, Common Rail, система нейтрализ. ОГ (AdBlue), аэродинам.козырек, ДЗК, боковая защита, пневмоподв. каб., тахограф российского стандарта с блоком СКЗИ, УВЭОС  </v>
      </c>
      <c r="Q64" s="134" t="s">
        <v>298</v>
      </c>
    </row>
    <row r="65" spans="1:17" s="74" customFormat="1" ht="51" x14ac:dyDescent="0.2">
      <c r="A65" s="54" t="s">
        <v>121</v>
      </c>
      <c r="B65" s="138">
        <f>'[1]сам тяж'!D34</f>
        <v>5150000</v>
      </c>
      <c r="C65" s="142">
        <f t="shared" si="2"/>
        <v>6180000</v>
      </c>
      <c r="D65" s="27" t="str">
        <f>'[1]сам тяж'!AD34</f>
        <v>8х4</v>
      </c>
      <c r="E65" s="28">
        <f>'[1]сам тяж'!AE34</f>
        <v>2</v>
      </c>
      <c r="F65" s="29">
        <f>'[1]сам тяж'!AF34</f>
        <v>25.57</v>
      </c>
      <c r="G65" s="30">
        <f>'[1]сам тяж'!AG34</f>
        <v>400</v>
      </c>
      <c r="H65" s="30">
        <f>'[1]сам тяж'!AH34</f>
        <v>390</v>
      </c>
      <c r="I65" s="30" t="str">
        <f>'[1]сам тяж'!AI34</f>
        <v>ZF16</v>
      </c>
      <c r="J65" s="31">
        <f>'[1]сам тяж'!AJ34</f>
        <v>5.1100000000000003</v>
      </c>
      <c r="K65" s="32">
        <f>'[1]сам тяж'!AK34</f>
        <v>20</v>
      </c>
      <c r="L65" s="33" t="str">
        <f>'[1]сам тяж'!AL34</f>
        <v>─</v>
      </c>
      <c r="M65" s="33" t="str">
        <f>'[1]сам тяж'!AM34</f>
        <v>315/80R22,5</v>
      </c>
      <c r="N65" s="33">
        <f>'[1]сам тяж'!AN34</f>
        <v>210</v>
      </c>
      <c r="O65" s="33" t="str">
        <f>'[1]сам тяж'!AO34</f>
        <v>─</v>
      </c>
      <c r="P65" s="34" t="str">
        <f>'[1]сам тяж'!AP34</f>
        <v xml:space="preserve">зад.разгрузка, прямоуг.сеч, МКБ, МОБ, дв. Cummins ISL 400 50 (Е-5), топл. ап. BOSCH, Common Rail, система нейтрализ. ОГ (AdBlue), аэродинам.козырек, ДЗК, боковая защита,пневмоподв. каб., тахограф российского стандарта с блоком СКЗИ, УВЭОС  </v>
      </c>
      <c r="Q65" s="134" t="s">
        <v>298</v>
      </c>
    </row>
    <row r="66" spans="1:17" s="74" customFormat="1" ht="64.5" thickBot="1" x14ac:dyDescent="0.25">
      <c r="A66" s="54" t="s">
        <v>125</v>
      </c>
      <c r="B66" s="138">
        <f>'[1]сам тяж'!D38</f>
        <v>5496000</v>
      </c>
      <c r="C66" s="142">
        <f t="shared" si="2"/>
        <v>6595200</v>
      </c>
      <c r="D66" s="27" t="str">
        <f>'[1]сам тяж'!AD38</f>
        <v>6х6</v>
      </c>
      <c r="E66" s="28">
        <f>'[1]сам тяж'!AE38</f>
        <v>2</v>
      </c>
      <c r="F66" s="29">
        <f>'[1]сам тяж'!AF38</f>
        <v>19.074999999999999</v>
      </c>
      <c r="G66" s="30">
        <f>'[1]сам тяж'!AG38</f>
        <v>400</v>
      </c>
      <c r="H66" s="30">
        <f>'[1]сам тяж'!AH38</f>
        <v>400</v>
      </c>
      <c r="I66" s="30" t="str">
        <f>'[1]сам тяж'!AI38</f>
        <v>ZF16</v>
      </c>
      <c r="J66" s="29">
        <f>'[1]сам тяж'!AJ38</f>
        <v>5.1429999999999998</v>
      </c>
      <c r="K66" s="32">
        <f>'[1]сам тяж'!AK38</f>
        <v>16</v>
      </c>
      <c r="L66" s="33" t="str">
        <f>'[1]сам тяж'!AL38</f>
        <v>─</v>
      </c>
      <c r="M66" s="33" t="str">
        <f>'[1]сам тяж'!AM38</f>
        <v>12.00R20</v>
      </c>
      <c r="N66" s="33">
        <f>'[1]сам тяж'!AN38</f>
        <v>350</v>
      </c>
      <c r="O66" s="33" t="str">
        <f>'[1]сам тяж'!AO38</f>
        <v>─</v>
      </c>
      <c r="P66" s="34" t="str">
        <f>'[1]сам тяж'!AP38</f>
        <v>зад.разгрузка, обогрев платф, МКБ, МОБ, дв. КАМАЗ-740.735-400 (E-5), топл. ап. BOSCH, система нейтрализ. ОГ(AdBlue), РК КАМАЗ-6522, мосты Daimler, пневмоподв. каб., аэродинамич.козырек, боковая защита, тахограф российского стандарта с блоком СКЗИ, УВЭОС</v>
      </c>
      <c r="Q66" s="134" t="s">
        <v>293</v>
      </c>
    </row>
    <row r="67" spans="1:17" s="21" customFormat="1" ht="18.75" customHeight="1" thickBot="1" x14ac:dyDescent="0.25">
      <c r="A67" s="232" t="s">
        <v>132</v>
      </c>
      <c r="B67" s="233"/>
      <c r="C67" s="233"/>
      <c r="D67" s="233"/>
      <c r="E67" s="233"/>
      <c r="F67" s="233"/>
      <c r="G67" s="233"/>
      <c r="H67" s="233"/>
      <c r="I67" s="233"/>
      <c r="J67" s="233"/>
      <c r="K67" s="233"/>
      <c r="L67" s="233"/>
      <c r="M67" s="233"/>
      <c r="N67" s="233"/>
      <c r="O67" s="233"/>
      <c r="P67" s="234"/>
      <c r="Q67" s="131"/>
    </row>
    <row r="68" spans="1:17" s="21" customFormat="1" ht="25.5" x14ac:dyDescent="0.2">
      <c r="A68" s="54" t="s">
        <v>133</v>
      </c>
      <c r="B68" s="145">
        <f>'[1]4308'!D10</f>
        <v>2754000</v>
      </c>
      <c r="C68" s="146">
        <f t="shared" ref="C68:C131" si="3">B68*1.2</f>
        <v>3304800</v>
      </c>
      <c r="D68" s="27" t="str">
        <f>'[1]4308'!R10</f>
        <v>4х2</v>
      </c>
      <c r="E68" s="28">
        <f>'[1]4308'!S10</f>
        <v>2</v>
      </c>
      <c r="F68" s="29">
        <f>'[1]4308'!T10</f>
        <v>7.24</v>
      </c>
      <c r="G68" s="30">
        <f>'[1]4308'!U10</f>
        <v>250</v>
      </c>
      <c r="H68" s="30">
        <f>'[1]4308'!V10</f>
        <v>242</v>
      </c>
      <c r="I68" s="30" t="str">
        <f>'[1]4308'!W10</f>
        <v>ZF6</v>
      </c>
      <c r="J68" s="31">
        <f>'[1]4308'!X10</f>
        <v>4.22</v>
      </c>
      <c r="K68" s="30">
        <f>'[1]4308'!Y10</f>
        <v>3800</v>
      </c>
      <c r="L68" s="33" t="str">
        <f>'[1]4308'!Z10</f>
        <v>–</v>
      </c>
      <c r="M68" s="33" t="str">
        <f>'[1]4308'!AA10</f>
        <v>245/70R19,5</v>
      </c>
      <c r="N68" s="33">
        <f>'[1]4308'!AB10</f>
        <v>210</v>
      </c>
      <c r="O68" s="33" t="str">
        <f>'[1]4308'!AC10</f>
        <v>–</v>
      </c>
      <c r="P68" s="34" t="str">
        <f>'[1]4308'!AD10</f>
        <v>МКБ, дв. Сummins  ISB6.7E5 250 (Е-5), ТНВД BOSCH, система нейтрализ. ОГ(AdBlue), КПП ZF6S1000, ДЗК, КОМ ZF, УВЭОС</v>
      </c>
      <c r="Q68" s="134" t="s">
        <v>301</v>
      </c>
    </row>
    <row r="69" spans="1:17" s="21" customFormat="1" ht="38.25" x14ac:dyDescent="0.2">
      <c r="A69" s="54" t="s">
        <v>139</v>
      </c>
      <c r="B69" s="148">
        <f>[1]шас6х6!D19</f>
        <v>3428000</v>
      </c>
      <c r="C69" s="109">
        <f t="shared" si="3"/>
        <v>4113600</v>
      </c>
      <c r="D69" s="27" t="str">
        <f>[1]шас6х6!AI19</f>
        <v>6х6</v>
      </c>
      <c r="E69" s="28">
        <f>[1]шас6х6!AJ19</f>
        <v>1</v>
      </c>
      <c r="F69" s="29">
        <f>[1]шас6х6!AK19</f>
        <v>13.185</v>
      </c>
      <c r="G69" s="30">
        <f>[1]шас6х6!AL19</f>
        <v>300</v>
      </c>
      <c r="H69" s="30">
        <f>[1]шас6х6!AM19</f>
        <v>292</v>
      </c>
      <c r="I69" s="30" t="str">
        <f>[1]шас6х6!AN19</f>
        <v>ZF9</v>
      </c>
      <c r="J69" s="31">
        <f>[1]шас6х6!AO19</f>
        <v>7.22</v>
      </c>
      <c r="K69" s="30">
        <f>[1]шас6х6!AP19</f>
        <v>5900</v>
      </c>
      <c r="L69" s="33">
        <f>[1]шас6х6!AQ19</f>
        <v>1</v>
      </c>
      <c r="M69" s="33" t="str">
        <f>[1]шас6х6!AR19</f>
        <v>425/85R21 390/95R20</v>
      </c>
      <c r="N69" s="33" t="str">
        <f>[1]шас6х6!AS19</f>
        <v>210+350</v>
      </c>
      <c r="O69" s="33" t="str">
        <f>[1]шас6х6!AT19</f>
        <v>кр-пет.</v>
      </c>
      <c r="P69" s="34" t="str">
        <f>[1]шас6х6!AU19</f>
        <v xml:space="preserve">МКБ, МОБ, дв. Cummins ISB6.7E5 300 (Е-5), ТНВД BOSCH, система нейтрализ. ОГ(AdBlue), Common Rail, ДЗК, аэродинамич.козырек, УВЭОС </v>
      </c>
      <c r="Q69" s="134" t="s">
        <v>302</v>
      </c>
    </row>
    <row r="70" spans="1:17" s="21" customFormat="1" ht="42.75" customHeight="1" x14ac:dyDescent="0.2">
      <c r="A70" s="54" t="s">
        <v>140</v>
      </c>
      <c r="B70" s="148">
        <f>[1]шас6х6!D20</f>
        <v>3413000</v>
      </c>
      <c r="C70" s="109">
        <f t="shared" si="3"/>
        <v>4095600</v>
      </c>
      <c r="D70" s="27" t="str">
        <f>[1]шас6х6!AI20</f>
        <v>6х6</v>
      </c>
      <c r="E70" s="28">
        <f>[1]шас6х6!AJ20</f>
        <v>1</v>
      </c>
      <c r="F70" s="29">
        <f>[1]шас6х6!AK20</f>
        <v>13.55</v>
      </c>
      <c r="G70" s="30">
        <f>[1]шас6х6!AL20</f>
        <v>300</v>
      </c>
      <c r="H70" s="30">
        <f>[1]шас6х6!AM20</f>
        <v>300</v>
      </c>
      <c r="I70" s="30" t="str">
        <f>[1]шас6х6!AN20</f>
        <v>ZF9</v>
      </c>
      <c r="J70" s="31">
        <f>[1]шас6х6!AO20</f>
        <v>5.94</v>
      </c>
      <c r="K70" s="30">
        <f>[1]шас6х6!AP20</f>
        <v>6070</v>
      </c>
      <c r="L70" s="33" t="str">
        <f>[1]шас6х6!AQ20</f>
        <v>─</v>
      </c>
      <c r="M70" s="33" t="str">
        <f>[1]шас6х6!AR20</f>
        <v>425/85R21 390/95R20</v>
      </c>
      <c r="N70" s="33" t="str">
        <f>[1]шас6х6!AS20</f>
        <v>210+350</v>
      </c>
      <c r="O70" s="33" t="str">
        <f>[1]шас6х6!AT20</f>
        <v>кр-пет.</v>
      </c>
      <c r="P70" s="34" t="str">
        <f>[1]шас6х6!AU20</f>
        <v>МКБ, МОБ, дв. КАМАЗ 740.705-300 (Е-5), ТНВД BOSCH, система нейтрализ. ОГ(AdBlue), Common Rail, ДЗК, аэродинамич.козырек, КОМ лебедки, УВЭОС</v>
      </c>
      <c r="Q70" s="134" t="s">
        <v>302</v>
      </c>
    </row>
    <row r="71" spans="1:17" s="21" customFormat="1" ht="44.25" customHeight="1" x14ac:dyDescent="0.2">
      <c r="A71" s="54" t="s">
        <v>143</v>
      </c>
      <c r="B71" s="148">
        <f>[1]шас6х6!D23</f>
        <v>3455000</v>
      </c>
      <c r="C71" s="109">
        <f t="shared" si="3"/>
        <v>4146000</v>
      </c>
      <c r="D71" s="27" t="str">
        <f>[1]шас6х6!AI23</f>
        <v>6х6</v>
      </c>
      <c r="E71" s="28">
        <f>[1]шас6х6!AJ23</f>
        <v>1</v>
      </c>
      <c r="F71" s="29">
        <f>[1]шас6х6!AK23</f>
        <v>13.525</v>
      </c>
      <c r="G71" s="30">
        <f>[1]шас6х6!AL23</f>
        <v>300</v>
      </c>
      <c r="H71" s="30">
        <f>[1]шас6х6!AM23</f>
        <v>300</v>
      </c>
      <c r="I71" s="30" t="str">
        <f>[1]шас6х6!AN23</f>
        <v>ZF9</v>
      </c>
      <c r="J71" s="31">
        <f>[1]шас6х6!AO23</f>
        <v>5.94</v>
      </c>
      <c r="K71" s="30">
        <f>[1]шас6х6!AP23</f>
        <v>4410</v>
      </c>
      <c r="L71" s="33" t="str">
        <f>[1]шас6х6!AQ23</f>
        <v>─</v>
      </c>
      <c r="M71" s="33" t="str">
        <f>[1]шас6х6!AR23</f>
        <v>425/85R21 390/95R20</v>
      </c>
      <c r="N71" s="33">
        <f>[1]шас6х6!AS23</f>
        <v>350</v>
      </c>
      <c r="O71" s="33" t="str">
        <f>[1]шас6х6!AT23</f>
        <v>кр-пет.</v>
      </c>
      <c r="P71" s="34" t="str">
        <f>[1]шас6х6!AU23</f>
        <v>МКБ, МОБ, дв. КАМАЗ 740.705-300 (Е-5), ТНВД BOSCH, система нейтрализ. ОГ(AdBlue), топл. ап. BOSCH, Common Rail, ДЗК, аэродинамич.козырек, КП газов, КОМ с насосом, УВЭОС</v>
      </c>
      <c r="Q71" s="134" t="s">
        <v>302</v>
      </c>
    </row>
    <row r="72" spans="1:17" s="21" customFormat="1" ht="44.25" customHeight="1" x14ac:dyDescent="0.2">
      <c r="A72" s="54" t="s">
        <v>146</v>
      </c>
      <c r="B72" s="148">
        <f>[1]шас6х6!D26</f>
        <v>3533000</v>
      </c>
      <c r="C72" s="109">
        <f t="shared" si="3"/>
        <v>4239600</v>
      </c>
      <c r="D72" s="27" t="str">
        <f>[1]шас6х6!AI26</f>
        <v>6х6</v>
      </c>
      <c r="E72" s="28">
        <f>[1]шас6х6!AJ26</f>
        <v>1</v>
      </c>
      <c r="F72" s="29">
        <f>[1]шас6х6!AK26</f>
        <v>13.21</v>
      </c>
      <c r="G72" s="30">
        <f>[1]шас6х6!AL26</f>
        <v>300</v>
      </c>
      <c r="H72" s="30">
        <f>[1]шас6х6!AM26</f>
        <v>300</v>
      </c>
      <c r="I72" s="30" t="str">
        <f>[1]шас6х6!AN26</f>
        <v>ZF9</v>
      </c>
      <c r="J72" s="31">
        <f>[1]шас6х6!AO26</f>
        <v>5.94</v>
      </c>
      <c r="K72" s="30">
        <f>[1]шас6х6!AP26</f>
        <v>5895</v>
      </c>
      <c r="L72" s="33">
        <f>[1]шас6х6!AQ26</f>
        <v>1</v>
      </c>
      <c r="M72" s="33" t="str">
        <f>[1]шас6х6!AR26</f>
        <v>425/85R21 390/95R20</v>
      </c>
      <c r="N72" s="33" t="str">
        <f>[1]шас6х6!AS26</f>
        <v>210+350</v>
      </c>
      <c r="O72" s="33" t="str">
        <f>[1]шас6х6!AT26</f>
        <v>кр-пет.</v>
      </c>
      <c r="P72" s="34" t="str">
        <f>[1]шас6х6!AU26</f>
        <v>МКБ, МОБ, дв. КАМАЗ 740.705-300 (Е-5), ТНВД BOSCH, система нейтрализ. ОГ(AdBlue), Common Rail, ДЗК, аэродинамич.козырек, лебедка, УВЭОС</v>
      </c>
      <c r="Q72" s="134" t="s">
        <v>302</v>
      </c>
    </row>
    <row r="73" spans="1:17" s="21" customFormat="1" ht="38.25" x14ac:dyDescent="0.2">
      <c r="A73" s="54" t="s">
        <v>147</v>
      </c>
      <c r="B73" s="148">
        <f>[1]шас6х6!D27</f>
        <v>3428000</v>
      </c>
      <c r="C73" s="109">
        <f t="shared" si="3"/>
        <v>4113600</v>
      </c>
      <c r="D73" s="27" t="str">
        <f>[1]шас6х6!AI27</f>
        <v>6х6</v>
      </c>
      <c r="E73" s="28">
        <f>[1]шас6х6!AJ27</f>
        <v>1</v>
      </c>
      <c r="F73" s="29">
        <f>[1]шас6х6!AK27</f>
        <v>13.49</v>
      </c>
      <c r="G73" s="30">
        <f>[1]шас6х6!AL27</f>
        <v>300</v>
      </c>
      <c r="H73" s="30">
        <f>[1]шас6х6!AM27</f>
        <v>300</v>
      </c>
      <c r="I73" s="30" t="str">
        <f>[1]шас6х6!AN27</f>
        <v>ZF9</v>
      </c>
      <c r="J73" s="31">
        <f>[1]шас6х6!AO27</f>
        <v>5.94</v>
      </c>
      <c r="K73" s="30">
        <f>[1]шас6х6!AP27</f>
        <v>5535</v>
      </c>
      <c r="L73" s="33">
        <f>[1]шас6х6!AQ27</f>
        <v>1</v>
      </c>
      <c r="M73" s="33" t="str">
        <f>[1]шас6х6!AR27</f>
        <v>425/85R21 390/95R20</v>
      </c>
      <c r="N73" s="33" t="str">
        <f>[1]шас6х6!AS27</f>
        <v>210+350</v>
      </c>
      <c r="O73" s="33" t="str">
        <f>[1]шас6х6!AT27</f>
        <v>кр-пет.</v>
      </c>
      <c r="P73" s="34" t="str">
        <f>[1]шас6х6!AU27</f>
        <v>МКБ, МОБ, дв. КАМАЗ 740.705-300 (Е-5), ТНВД BOSCH, система нейтрализ. ОГ(AdBlue), Common Rail, ДЗК, аэродинамич.козырек, УВЭОС</v>
      </c>
      <c r="Q73" s="134" t="s">
        <v>302</v>
      </c>
    </row>
    <row r="74" spans="1:17" s="21" customFormat="1" ht="38.25" x14ac:dyDescent="0.2">
      <c r="A74" s="54" t="s">
        <v>148</v>
      </c>
      <c r="B74" s="148">
        <f>[1]шас6х6!D28</f>
        <v>3393000</v>
      </c>
      <c r="C74" s="109">
        <f t="shared" si="3"/>
        <v>4071600</v>
      </c>
      <c r="D74" s="27" t="str">
        <f>[1]шас6х6!AI28</f>
        <v>6х6</v>
      </c>
      <c r="E74" s="28">
        <f>[1]шас6х6!AJ28</f>
        <v>1</v>
      </c>
      <c r="F74" s="29">
        <f>[1]шас6х6!AK28</f>
        <v>13.475</v>
      </c>
      <c r="G74" s="30">
        <f>[1]шас6х6!AL28</f>
        <v>300</v>
      </c>
      <c r="H74" s="30">
        <f>[1]шас6х6!AM28</f>
        <v>300</v>
      </c>
      <c r="I74" s="30" t="str">
        <f>[1]шас6х6!AN28</f>
        <v>ZF9</v>
      </c>
      <c r="J74" s="31">
        <f>[1]шас6х6!AO28</f>
        <v>5.94</v>
      </c>
      <c r="K74" s="30">
        <f>[1]шас6х6!AP28</f>
        <v>6245</v>
      </c>
      <c r="L74" s="33" t="str">
        <f>[1]шас6х6!AQ28</f>
        <v>─</v>
      </c>
      <c r="M74" s="33" t="str">
        <f>[1]шас6х6!AR28</f>
        <v>425/85R21 390/95R20</v>
      </c>
      <c r="N74" s="33" t="str">
        <f>[1]шас6х6!AS28</f>
        <v>210+350</v>
      </c>
      <c r="O74" s="33" t="str">
        <f>[1]шас6х6!AT28</f>
        <v>кр-пет.</v>
      </c>
      <c r="P74" s="34" t="str">
        <f>[1]шас6х6!AU28</f>
        <v>МКБ, МОБ, дв. КАМАЗ 740.705-300 (Е-5), ТНВД BOSCH, система нейтрализ. ОГ(AdBlue), Common Rail, ДЗК, аэродинамич.козырек, УВЭОС</v>
      </c>
      <c r="Q74" s="134" t="s">
        <v>302</v>
      </c>
    </row>
    <row r="75" spans="1:17" s="21" customFormat="1" ht="38.25" x14ac:dyDescent="0.2">
      <c r="A75" s="54" t="s">
        <v>150</v>
      </c>
      <c r="B75" s="148">
        <f>[1]шас6х6!D30</f>
        <v>3313000</v>
      </c>
      <c r="C75" s="109">
        <f t="shared" si="3"/>
        <v>3975600</v>
      </c>
      <c r="D75" s="27" t="str">
        <f>[1]шас6х6!AI30</f>
        <v>6х6</v>
      </c>
      <c r="E75" s="28">
        <f>[1]шас6х6!AJ30</f>
        <v>1</v>
      </c>
      <c r="F75" s="29">
        <f>[1]шас6х6!AK30</f>
        <v>13.39</v>
      </c>
      <c r="G75" s="30">
        <f>[1]шас6х6!AL30</f>
        <v>300</v>
      </c>
      <c r="H75" s="30">
        <f>[1]шас6х6!AM30</f>
        <v>300</v>
      </c>
      <c r="I75" s="30">
        <f>[1]шас6х6!AN30</f>
        <v>154</v>
      </c>
      <c r="J75" s="31">
        <f>[1]шас6х6!AO30</f>
        <v>6.53</v>
      </c>
      <c r="K75" s="30">
        <f>[1]шас6х6!AP30</f>
        <v>6305</v>
      </c>
      <c r="L75" s="33">
        <f>[1]шас6х6!AQ30</f>
        <v>1</v>
      </c>
      <c r="M75" s="33" t="str">
        <f>[1]шас6х6!AR30</f>
        <v>425/85R21 390/95R20</v>
      </c>
      <c r="N75" s="33" t="str">
        <f>[1]шас6х6!AS30</f>
        <v>210+350</v>
      </c>
      <c r="O75" s="33" t="str">
        <f>[1]шас6х6!AT30</f>
        <v>─</v>
      </c>
      <c r="P75" s="34" t="str">
        <f>[1]шас6х6!AU30</f>
        <v>МКБ, МОБ, дв. КАМАЗ 740.705-300 (Е-5), ТНВД BOSCH, система нейтрализ. ОГ(AdBlue), Common Rail, ДЗК, аэродинамич.козырек, УВЭОС</v>
      </c>
      <c r="Q75" s="134" t="s">
        <v>302</v>
      </c>
    </row>
    <row r="76" spans="1:17" s="21" customFormat="1" ht="38.25" x14ac:dyDescent="0.2">
      <c r="A76" s="54" t="s">
        <v>152</v>
      </c>
      <c r="B76" s="148">
        <f>[1]шас6х6!D32</f>
        <v>3510000</v>
      </c>
      <c r="C76" s="109">
        <f t="shared" si="3"/>
        <v>4212000</v>
      </c>
      <c r="D76" s="27" t="str">
        <f>[1]шас6х6!AI32</f>
        <v>6х6</v>
      </c>
      <c r="E76" s="28">
        <f>[1]шас6х6!AJ32</f>
        <v>1</v>
      </c>
      <c r="F76" s="29">
        <f>[1]шас6х6!AK32</f>
        <v>13.345000000000001</v>
      </c>
      <c r="G76" s="30">
        <f>[1]шас6х6!AL32</f>
        <v>300</v>
      </c>
      <c r="H76" s="30">
        <f>[1]шас6х6!AM32</f>
        <v>300</v>
      </c>
      <c r="I76" s="30" t="str">
        <f>[1]шас6х6!AN32</f>
        <v>ZF9</v>
      </c>
      <c r="J76" s="31">
        <f>[1]шас6х6!AO32</f>
        <v>5.94</v>
      </c>
      <c r="K76" s="30">
        <f>[1]шас6х6!AP32</f>
        <v>6675</v>
      </c>
      <c r="L76" s="33">
        <f>[1]шас6х6!AQ32</f>
        <v>1</v>
      </c>
      <c r="M76" s="33" t="str">
        <f>[1]шас6х6!AR32</f>
        <v>425/85R21 390/95R20</v>
      </c>
      <c r="N76" s="33" t="str">
        <f>[1]шас6х6!AS32</f>
        <v>210+350</v>
      </c>
      <c r="O76" s="33" t="str">
        <f>[1]шас6х6!AT32</f>
        <v>кр-пет.</v>
      </c>
      <c r="P76" s="34" t="str">
        <f>[1]шас6х6!AU32</f>
        <v>МКБ, МОБ, дв. КАМАЗ 740.705-300 (Е-5), ТНВД BOSCH, система нейтрализ. ОГ(AdBlue), Common Rail, ДЗК, аэродинамич.козырек, УВЭОС</v>
      </c>
      <c r="Q76" s="134" t="s">
        <v>302</v>
      </c>
    </row>
    <row r="77" spans="1:17" s="21" customFormat="1" ht="38.25" x14ac:dyDescent="0.2">
      <c r="A77" s="54" t="s">
        <v>153</v>
      </c>
      <c r="B77" s="148">
        <f>[1]шас6х6!D33</f>
        <v>3377000</v>
      </c>
      <c r="C77" s="109">
        <f t="shared" si="3"/>
        <v>4052400</v>
      </c>
      <c r="D77" s="27" t="str">
        <f>[1]шас6х6!AI33</f>
        <v>6х6</v>
      </c>
      <c r="E77" s="28">
        <f>[1]шас6х6!AJ33</f>
        <v>1</v>
      </c>
      <c r="F77" s="29">
        <f>[1]шас6х6!AK33</f>
        <v>13.3</v>
      </c>
      <c r="G77" s="30">
        <f>[1]шас6х6!AL33</f>
        <v>300</v>
      </c>
      <c r="H77" s="30">
        <f>[1]шас6х6!AM33</f>
        <v>300</v>
      </c>
      <c r="I77" s="30">
        <f>[1]шас6х6!AN33</f>
        <v>154</v>
      </c>
      <c r="J77" s="31">
        <f>[1]шас6х6!AO33</f>
        <v>6.53</v>
      </c>
      <c r="K77" s="30">
        <f>[1]шас6х6!AP33</f>
        <v>6475</v>
      </c>
      <c r="L77" s="33">
        <f>[1]шас6х6!AQ33</f>
        <v>1</v>
      </c>
      <c r="M77" s="33" t="str">
        <f>[1]шас6х6!AR33</f>
        <v>425/85R21 390/95R20</v>
      </c>
      <c r="N77" s="33" t="str">
        <f>[1]шас6х6!AS33</f>
        <v>210+350</v>
      </c>
      <c r="O77" s="33" t="str">
        <f>[1]шас6х6!AT33</f>
        <v>кр-пет</v>
      </c>
      <c r="P77" s="34" t="str">
        <f>[1]шас6х6!AU33</f>
        <v>МКБ, МОБ, дв. КАМАЗ 740.705-300 (Е-5), ТНВД BOSCH, система нейтрализ. ОГ(AdBlue), Common Rail, ДЗК, аэродинамич.козырек, УВЭОС</v>
      </c>
      <c r="Q77" s="134" t="s">
        <v>302</v>
      </c>
    </row>
    <row r="78" spans="1:17" s="21" customFormat="1" ht="38.25" x14ac:dyDescent="0.2">
      <c r="A78" s="54" t="s">
        <v>154</v>
      </c>
      <c r="B78" s="148">
        <f>[1]шас6х6!D34</f>
        <v>3333000</v>
      </c>
      <c r="C78" s="109">
        <f t="shared" si="3"/>
        <v>3999600</v>
      </c>
      <c r="D78" s="27" t="str">
        <f>[1]шас6х6!AI34</f>
        <v>6х6</v>
      </c>
      <c r="E78" s="28">
        <f>[1]шас6х6!AJ34</f>
        <v>1</v>
      </c>
      <c r="F78" s="29">
        <f>[1]шас6х6!AK34</f>
        <v>13.34</v>
      </c>
      <c r="G78" s="30">
        <f>[1]шас6х6!AL34</f>
        <v>300</v>
      </c>
      <c r="H78" s="30">
        <f>[1]шас6х6!AM34</f>
        <v>300</v>
      </c>
      <c r="I78" s="30">
        <f>[1]шас6х6!AN34</f>
        <v>154</v>
      </c>
      <c r="J78" s="31">
        <f>[1]шас6х6!AO34</f>
        <v>6.53</v>
      </c>
      <c r="K78" s="30">
        <f>[1]шас6х6!AP34</f>
        <v>6245</v>
      </c>
      <c r="L78" s="33">
        <f>[1]шас6х6!AQ34</f>
        <v>1</v>
      </c>
      <c r="M78" s="33" t="str">
        <f>[1]шас6х6!AR34</f>
        <v>425/85R21 390/95R20</v>
      </c>
      <c r="N78" s="33" t="str">
        <f>[1]шас6х6!AS34</f>
        <v>210+350</v>
      </c>
      <c r="O78" s="33" t="str">
        <f>[1]шас6х6!AT34</f>
        <v>─</v>
      </c>
      <c r="P78" s="34" t="str">
        <f>[1]шас6х6!AU34</f>
        <v>МКБ, МОБ, дв. КАМАЗ 740.705-300 (Е-5), ТНВД BOSCH, система нейтрализ. ОГ(AdBlue), Common Rail, ДЗК, аэродинамич.козырек, УВЭОС</v>
      </c>
      <c r="Q78" s="134" t="s">
        <v>302</v>
      </c>
    </row>
    <row r="79" spans="1:17" s="21" customFormat="1" ht="42.75" customHeight="1" x14ac:dyDescent="0.2">
      <c r="A79" s="54" t="s">
        <v>155</v>
      </c>
      <c r="B79" s="148">
        <f>[1]шас6х6!D35</f>
        <v>3349000</v>
      </c>
      <c r="C79" s="109">
        <f t="shared" si="3"/>
        <v>4018800</v>
      </c>
      <c r="D79" s="27" t="str">
        <f>[1]шас6х6!AI35</f>
        <v>6х6</v>
      </c>
      <c r="E79" s="28">
        <f>[1]шас6х6!AJ35</f>
        <v>1</v>
      </c>
      <c r="F79" s="29">
        <f>[1]шас6х6!AK35</f>
        <v>13.66</v>
      </c>
      <c r="G79" s="30">
        <f>[1]шас6х6!AL35</f>
        <v>300</v>
      </c>
      <c r="H79" s="30">
        <f>[1]шас6х6!AM35</f>
        <v>300</v>
      </c>
      <c r="I79" s="30">
        <f>[1]шас6х6!AN35</f>
        <v>154</v>
      </c>
      <c r="J79" s="31">
        <f>[1]шас6х6!AO35</f>
        <v>6.53</v>
      </c>
      <c r="K79" s="30">
        <f>[1]шас6х6!AP35</f>
        <v>5920</v>
      </c>
      <c r="L79" s="33" t="str">
        <f>[1]шас6х6!AQ35</f>
        <v>─</v>
      </c>
      <c r="M79" s="33" t="str">
        <f>[1]шас6х6!AR35</f>
        <v>425/85R21 390/95R20</v>
      </c>
      <c r="N79" s="33">
        <f>[1]шас6х6!AS35</f>
        <v>350</v>
      </c>
      <c r="O79" s="33" t="str">
        <f>[1]шас6х6!AT35</f>
        <v>кр-пет.</v>
      </c>
      <c r="P79" s="34" t="str">
        <f>[1]шас6х6!AU35</f>
        <v xml:space="preserve">МКБ, МОБ, дв. КАМАЗ 740.705-300 (Е-5), ТНВД BOSCH, система нейтрализ. ОГ(AdBlue), ДЗК,  выхл.вверх,  защ.кожух ТБ, тахограф российского стандарта с блоком СКЗИ (ADR), УВЭОС </v>
      </c>
      <c r="Q79" s="134" t="s">
        <v>302</v>
      </c>
    </row>
    <row r="80" spans="1:17" s="21" customFormat="1" ht="51" x14ac:dyDescent="0.2">
      <c r="A80" s="54" t="s">
        <v>156</v>
      </c>
      <c r="B80" s="148">
        <f>[1]шас6х6!D36</f>
        <v>3481000</v>
      </c>
      <c r="C80" s="109">
        <f t="shared" si="3"/>
        <v>4177200</v>
      </c>
      <c r="D80" s="27" t="str">
        <f>[1]шас6х6!AI36</f>
        <v>6х6</v>
      </c>
      <c r="E80" s="28">
        <f>[1]шас6х6!AJ36</f>
        <v>1</v>
      </c>
      <c r="F80" s="29">
        <f>[1]шас6х6!AK36</f>
        <v>13.74</v>
      </c>
      <c r="G80" s="30">
        <f>[1]шас6х6!AL36</f>
        <v>300</v>
      </c>
      <c r="H80" s="30">
        <f>[1]шас6х6!AM36</f>
        <v>300</v>
      </c>
      <c r="I80" s="30" t="str">
        <f>[1]шас6х6!AN36</f>
        <v>ZF9</v>
      </c>
      <c r="J80" s="31">
        <f>[1]шас6х6!AO36</f>
        <v>5.94</v>
      </c>
      <c r="K80" s="30">
        <f>[1]шас6х6!AP36</f>
        <v>5920</v>
      </c>
      <c r="L80" s="33" t="str">
        <f>[1]шас6х6!AQ36</f>
        <v>─</v>
      </c>
      <c r="M80" s="33" t="str">
        <f>[1]шас6х6!AR36</f>
        <v>425/85R21 390/95R20</v>
      </c>
      <c r="N80" s="33">
        <f>[1]шас6х6!AS36</f>
        <v>350</v>
      </c>
      <c r="O80" s="33" t="str">
        <f>[1]шас6х6!AT36</f>
        <v>кр-пет.</v>
      </c>
      <c r="P80" s="34" t="str">
        <f>[1]шас6х6!AU36</f>
        <v xml:space="preserve">МКБ, МОБ, дв. КАМАЗ 740.705-300 (Е-5), ТНВД BOSCH, система нейтрализ. ОГ(AdBlue), Common Rail, ДЗК,  КОМ ZF (OMFB) с насосом, выхл.вверх,  защ.кожух ТБ, тахограф российского стандарта с блоком СКЗИ (ADR), УВЭОС </v>
      </c>
      <c r="Q80" s="134" t="s">
        <v>302</v>
      </c>
    </row>
    <row r="81" spans="1:17" s="21" customFormat="1" ht="57" customHeight="1" x14ac:dyDescent="0.2">
      <c r="A81" s="54" t="s">
        <v>157</v>
      </c>
      <c r="B81" s="148">
        <f>[1]шас6х6!D37</f>
        <v>3481000</v>
      </c>
      <c r="C81" s="109">
        <f t="shared" si="3"/>
        <v>4177200</v>
      </c>
      <c r="D81" s="27" t="str">
        <f>[1]шас6х6!AI37</f>
        <v>6х6</v>
      </c>
      <c r="E81" s="28">
        <f>[1]шас6х6!AJ37</f>
        <v>1</v>
      </c>
      <c r="F81" s="29">
        <f>[1]шас6х6!AK37</f>
        <v>13.425000000000001</v>
      </c>
      <c r="G81" s="30">
        <f>[1]шас6х6!AL37</f>
        <v>300</v>
      </c>
      <c r="H81" s="30">
        <f>[1]шас6х6!AM37</f>
        <v>292</v>
      </c>
      <c r="I81" s="30" t="str">
        <f>[1]шас6х6!AN37</f>
        <v>ZF9</v>
      </c>
      <c r="J81" s="31">
        <f>[1]шас6х6!AO37</f>
        <v>5.94</v>
      </c>
      <c r="K81" s="30">
        <f>[1]шас6х6!AP37</f>
        <v>5680</v>
      </c>
      <c r="L81" s="33" t="str">
        <f>[1]шас6х6!AQ37</f>
        <v>─</v>
      </c>
      <c r="M81" s="33" t="str">
        <f>[1]шас6х6!AR37</f>
        <v>425/85R21 390/95R20</v>
      </c>
      <c r="N81" s="33">
        <f>[1]шас6х6!AS37</f>
        <v>350</v>
      </c>
      <c r="O81" s="33" t="str">
        <f>[1]шас6х6!AT37</f>
        <v>кр-пет.</v>
      </c>
      <c r="P81" s="34" t="str">
        <f>[1]шас6х6!AU37</f>
        <v>МКБ, МОБ, дв. Cummins ISB6.7E5 300 (Е-5), ТНВД BOSCH, система нейтрализ. ОГ(AdBlue), Common Rail, ДЗК,  КОМ ZF (OMFB) с насосом, выхл.вверх,  защ.кожух ТБ, тахограф российского стандарта с блоком СКЗИ (ADR), УВЭОС</v>
      </c>
      <c r="Q81" s="134" t="s">
        <v>302</v>
      </c>
    </row>
    <row r="82" spans="1:17" s="21" customFormat="1" ht="58.5" customHeight="1" x14ac:dyDescent="0.2">
      <c r="A82" s="54" t="s">
        <v>158</v>
      </c>
      <c r="B82" s="148">
        <f>[1]шас6х6!D38</f>
        <v>3508000</v>
      </c>
      <c r="C82" s="109">
        <f t="shared" si="3"/>
        <v>4209600</v>
      </c>
      <c r="D82" s="27" t="str">
        <f>[1]шас6х6!AI38</f>
        <v>6х6</v>
      </c>
      <c r="E82" s="28">
        <f>[1]шас6х6!AJ38</f>
        <v>1</v>
      </c>
      <c r="F82" s="29">
        <f>[1]шас6х6!AK38</f>
        <v>13.385</v>
      </c>
      <c r="G82" s="30">
        <f>[1]шас6х6!AL38</f>
        <v>300</v>
      </c>
      <c r="H82" s="30">
        <f>[1]шас6х6!AM38</f>
        <v>300</v>
      </c>
      <c r="I82" s="30" t="str">
        <f>[1]шас6х6!AN38</f>
        <v>ZF9</v>
      </c>
      <c r="J82" s="31">
        <f>[1]шас6х6!AO38</f>
        <v>5.94</v>
      </c>
      <c r="K82" s="30">
        <f>[1]шас6х6!AP38</f>
        <v>5535</v>
      </c>
      <c r="L82" s="33">
        <f>[1]шас6х6!AQ38</f>
        <v>1</v>
      </c>
      <c r="M82" s="33" t="str">
        <f>[1]шас6х6!AR38</f>
        <v>425/85R21 390/95R20</v>
      </c>
      <c r="N82" s="33" t="str">
        <f>[1]шас6х6!AS38</f>
        <v>210+350</v>
      </c>
      <c r="O82" s="33" t="str">
        <f>[1]шас6х6!AT38</f>
        <v>кр-пет.</v>
      </c>
      <c r="P82" s="34" t="str">
        <f>[1]шас6х6!AU38</f>
        <v xml:space="preserve">МКБ, МОБ, дв. КАМАЗ 740.705-300 (Е-5), ТНВД BOSCH, система нейтрализ. ОГ(AdBlue), топл. ап. BOSCH, Common Rail, ДЗК,  КОМ ZF (OMFB) с насосом, выхл.вверх,  защ.кожух ТБ, тахограф российского стандарта с блоком СКЗИ (ADR), УВЭОС </v>
      </c>
      <c r="Q82" s="134" t="s">
        <v>302</v>
      </c>
    </row>
    <row r="83" spans="1:17" s="21" customFormat="1" ht="38.25" x14ac:dyDescent="0.2">
      <c r="A83" s="54" t="s">
        <v>160</v>
      </c>
      <c r="B83" s="148">
        <f>[1]шас6х6!D40</f>
        <v>3393000</v>
      </c>
      <c r="C83" s="109">
        <f t="shared" si="3"/>
        <v>4071600</v>
      </c>
      <c r="D83" s="27" t="str">
        <f>[1]шас6х6!AI40</f>
        <v>6х6</v>
      </c>
      <c r="E83" s="28">
        <f>[1]шас6х6!AJ40</f>
        <v>1</v>
      </c>
      <c r="F83" s="29">
        <f>[1]шас6х6!AK40</f>
        <v>13.154999999999999</v>
      </c>
      <c r="G83" s="30">
        <f>[1]шас6х6!AL40</f>
        <v>300</v>
      </c>
      <c r="H83" s="30">
        <f>[1]шас6х6!AM40</f>
        <v>292</v>
      </c>
      <c r="I83" s="30" t="str">
        <f>[1]шас6х6!AN40</f>
        <v>ZF9</v>
      </c>
      <c r="J83" s="31">
        <f>[1]шас6х6!AO40</f>
        <v>7.22</v>
      </c>
      <c r="K83" s="30">
        <f>[1]шас6х6!AP40</f>
        <v>6275</v>
      </c>
      <c r="L83" s="33" t="str">
        <f>[1]шас6х6!AQ40</f>
        <v>─</v>
      </c>
      <c r="M83" s="33" t="str">
        <f>[1]шас6х6!AR40</f>
        <v>425/85R21 390/95R20</v>
      </c>
      <c r="N83" s="33" t="str">
        <f>[1]шас6х6!AS40</f>
        <v>210+350</v>
      </c>
      <c r="O83" s="33" t="str">
        <f>[1]шас6х6!AT40</f>
        <v>кр-пет.</v>
      </c>
      <c r="P83" s="34" t="str">
        <f>[1]шас6х6!AU40</f>
        <v>МКБ, МОБ, дв. Cummins ISB6.7E5 300 (Е-5), ТНВД BOSCH, система нейтрализ. ОГ(AdBlue), Common Rail, аэродинамич.козырек, ДЗК, УВЭОС</v>
      </c>
      <c r="Q83" s="134" t="s">
        <v>302</v>
      </c>
    </row>
    <row r="84" spans="1:17" s="21" customFormat="1" ht="38.25" x14ac:dyDescent="0.2">
      <c r="A84" s="54" t="s">
        <v>163</v>
      </c>
      <c r="B84" s="148">
        <f>[1]шас6х4!D9</f>
        <v>2481000</v>
      </c>
      <c r="C84" s="109">
        <f t="shared" si="3"/>
        <v>2977200</v>
      </c>
      <c r="D84" s="27" t="str">
        <f>[1]шас6х4!AF9</f>
        <v>4х2</v>
      </c>
      <c r="E84" s="28">
        <f>[1]шас6х4!AG9</f>
        <v>2</v>
      </c>
      <c r="F84" s="29">
        <f>[1]шас6х4!AH9</f>
        <v>9.7249999999999996</v>
      </c>
      <c r="G84" s="30">
        <f>[1]шас6х4!AI9</f>
        <v>250</v>
      </c>
      <c r="H84" s="30">
        <f>[1]шас6х4!AJ9</f>
        <v>242</v>
      </c>
      <c r="I84" s="30" t="str">
        <f>[1]шас6х4!AK9</f>
        <v>ZF6</v>
      </c>
      <c r="J84" s="31">
        <f>[1]шас6х4!AL9</f>
        <v>6.53</v>
      </c>
      <c r="K84" s="30">
        <f>[1]шас6х4!AM9</f>
        <v>4920</v>
      </c>
      <c r="L84" s="33" t="str">
        <f>[1]шас6х4!AN9</f>
        <v>─</v>
      </c>
      <c r="M84" s="33" t="str">
        <f>[1]шас6х4!AO9</f>
        <v>10.00R20 11.00R20 11R22,5</v>
      </c>
      <c r="N84" s="33">
        <f>[1]шас6х4!AP9</f>
        <v>350</v>
      </c>
      <c r="O84" s="33" t="str">
        <f>[1]шас6х4!AQ9</f>
        <v>─</v>
      </c>
      <c r="P84" s="34" t="str">
        <f>[1]шас6х4!AR9</f>
        <v>МКБ, дв. Сummins  ISB6.7E5 250 (Е-5),  система нейтрализ. ОГ(AdBlue), ТНВД BOSCH, КПП ZF6S1000, ДЗК, аэродинамич.козырек, выхлоп вверх, УВЭОС</v>
      </c>
      <c r="Q84" s="134" t="s">
        <v>303</v>
      </c>
    </row>
    <row r="85" spans="1:17" s="21" customFormat="1" ht="45.75" customHeight="1" x14ac:dyDescent="0.2">
      <c r="A85" s="54" t="s">
        <v>166</v>
      </c>
      <c r="B85" s="148">
        <f>[1]шас6х6!D10</f>
        <v>3099000</v>
      </c>
      <c r="C85" s="109">
        <f t="shared" si="3"/>
        <v>3718800</v>
      </c>
      <c r="D85" s="27" t="str">
        <f>[1]шас6х6!AI10</f>
        <v>4х4</v>
      </c>
      <c r="E85" s="28">
        <f>[1]шас6х6!AJ10</f>
        <v>1</v>
      </c>
      <c r="F85" s="29">
        <f>[1]шас6х6!AK10</f>
        <v>5.27</v>
      </c>
      <c r="G85" s="30">
        <f>[1]шас6х6!AL10</f>
        <v>250</v>
      </c>
      <c r="H85" s="30">
        <f>[1]шас6х6!AM10</f>
        <v>242</v>
      </c>
      <c r="I85" s="30" t="str">
        <f>[1]шас6х6!AN10</f>
        <v>ZF9</v>
      </c>
      <c r="J85" s="31">
        <f>[1]шас6х6!AO10</f>
        <v>5.94</v>
      </c>
      <c r="K85" s="30">
        <f>[1]шас6х6!AP10</f>
        <v>3685</v>
      </c>
      <c r="L85" s="33" t="str">
        <f>[1]шас6х6!AQ10</f>
        <v>─</v>
      </c>
      <c r="M85" s="33" t="str">
        <f>[1]шас6х6!AR10</f>
        <v>395/80R20</v>
      </c>
      <c r="N85" s="33" t="str">
        <f>[1]шас6х6!AS10</f>
        <v>170+125</v>
      </c>
      <c r="O85" s="33" t="str">
        <f>[1]шас6х6!AT10</f>
        <v>кр-пет</v>
      </c>
      <c r="P85" s="34" t="str">
        <f>[1]шас6х6!AU10</f>
        <v xml:space="preserve">МКБ, МОБ, дв. Сummins  ISB6.7E5 250 (Е-5), топл. ап.BOSCH, система нейтрализ. ОГ(AdBlue), Common Rail, лебедка, кондиционер, аэродинамич.козырек, ДЗК, УВЭОС </v>
      </c>
      <c r="Q85" s="134" t="s">
        <v>323</v>
      </c>
    </row>
    <row r="86" spans="1:17" s="21" customFormat="1" ht="51" x14ac:dyDescent="0.2">
      <c r="A86" s="54" t="s">
        <v>169</v>
      </c>
      <c r="B86" s="148">
        <f>[1]шас6х6!D9</f>
        <v>3094000</v>
      </c>
      <c r="C86" s="109">
        <f t="shared" si="3"/>
        <v>3712800</v>
      </c>
      <c r="D86" s="27" t="str">
        <f>[1]шас6х6!AI9</f>
        <v>4х4</v>
      </c>
      <c r="E86" s="28">
        <f>[1]шас6х6!AJ9</f>
        <v>1</v>
      </c>
      <c r="F86" s="29">
        <f>[1]шас6х6!AK9</f>
        <v>5.9649999999999999</v>
      </c>
      <c r="G86" s="30">
        <f>[1]шас6х6!AL9</f>
        <v>285</v>
      </c>
      <c r="H86" s="30">
        <f>[1]шас6х6!AM9</f>
        <v>277</v>
      </c>
      <c r="I86" s="30" t="str">
        <f>[1]шас6х6!AN9</f>
        <v>ZF9</v>
      </c>
      <c r="J86" s="31">
        <f>[1]шас6х6!AO9</f>
        <v>6.53</v>
      </c>
      <c r="K86" s="30">
        <f>[1]шас6х6!AP9</f>
        <v>5200</v>
      </c>
      <c r="L86" s="33">
        <f>[1]шас6х6!AQ9</f>
        <v>1</v>
      </c>
      <c r="M86" s="33" t="str">
        <f>[1]шас6х6!AR9</f>
        <v>425/85R21 390/95R20</v>
      </c>
      <c r="N86" s="33" t="str">
        <f>[1]шас6х6!AS9</f>
        <v>2х210</v>
      </c>
      <c r="O86" s="33" t="str">
        <f>[1]шас6х6!AT9</f>
        <v>─</v>
      </c>
      <c r="P86" s="34" t="str">
        <f>[1]шас6х6!AU9</f>
        <v xml:space="preserve">МКБ, МОБ,  дв. Cummins ISB6.7E5 285 (Е-5), система нейтрализ. ОГ(AdBlue), топл. ап.BOSCH, Common Rail, лебедка, аэродинамич.козырек, тахограф российского стандарта с блоком СКЗИ, УВЭОС </v>
      </c>
      <c r="Q86" s="134" t="s">
        <v>304</v>
      </c>
    </row>
    <row r="87" spans="1:17" s="21" customFormat="1" ht="54" customHeight="1" x14ac:dyDescent="0.2">
      <c r="A87" s="54" t="s">
        <v>170</v>
      </c>
      <c r="B87" s="148">
        <f>[1]шас6х6!D11</f>
        <v>3265000</v>
      </c>
      <c r="C87" s="109">
        <f t="shared" si="3"/>
        <v>3918000</v>
      </c>
      <c r="D87" s="27" t="str">
        <f>[1]шас6х6!AI11</f>
        <v>4х4</v>
      </c>
      <c r="E87" s="28">
        <f>[1]шас6х6!AJ11</f>
        <v>2</v>
      </c>
      <c r="F87" s="29">
        <f>[1]шас6х6!AK11</f>
        <v>9.2550000000000008</v>
      </c>
      <c r="G87" s="30">
        <f>[1]шас6х6!AL11</f>
        <v>310</v>
      </c>
      <c r="H87" s="30">
        <f>[1]шас6х6!AM11</f>
        <v>301</v>
      </c>
      <c r="I87" s="30" t="str">
        <f>[1]шас6х6!AN11</f>
        <v>ZF9</v>
      </c>
      <c r="J87" s="31">
        <f>[1]шас6х6!AO11</f>
        <v>6.53</v>
      </c>
      <c r="K87" s="30">
        <f>[1]шас6х6!AP11</f>
        <v>5010</v>
      </c>
      <c r="L87" s="33" t="str">
        <f>[1]шас6х6!AQ11</f>
        <v>─</v>
      </c>
      <c r="M87" s="33" t="str">
        <f>[1]шас6х6!AR11</f>
        <v>10.00R20/ 11R22,5</v>
      </c>
      <c r="N87" s="33">
        <f>[1]шас6х6!AS11</f>
        <v>240</v>
      </c>
      <c r="O87" s="33" t="str">
        <f>[1]шас6х6!AT11</f>
        <v>кр-пет.</v>
      </c>
      <c r="P87" s="89" t="str">
        <f>[1]шас6х6!AU11</f>
        <v>МКБ, МОБ, дв. Cummins ISB6.7E5 310 (Е-5), система нейтрализ. ОГ(AdBlue), топл. ап.BOSCH, КОМ N109/10b, Common Rail, ДЗК, леб. эл., ЭЛА-6000 "ЕРМАК", УВЭОС</v>
      </c>
      <c r="Q87" s="165" t="s">
        <v>324</v>
      </c>
    </row>
    <row r="88" spans="1:17" s="21" customFormat="1" ht="47.25" customHeight="1" x14ac:dyDescent="0.2">
      <c r="A88" s="54" t="s">
        <v>171</v>
      </c>
      <c r="B88" s="148">
        <f>[1]шас6х6!D12</f>
        <v>3036000</v>
      </c>
      <c r="C88" s="109">
        <f t="shared" si="3"/>
        <v>3643200</v>
      </c>
      <c r="D88" s="27" t="str">
        <f>[1]шас6х6!AI12</f>
        <v>4х4</v>
      </c>
      <c r="E88" s="28">
        <f>[1]шас6х6!AJ12</f>
        <v>2</v>
      </c>
      <c r="F88" s="29">
        <f>[1]шас6х6!AK12</f>
        <v>9.2550000000000008</v>
      </c>
      <c r="G88" s="30">
        <f>[1]шас6х6!AL12</f>
        <v>285</v>
      </c>
      <c r="H88" s="30">
        <f>[1]шас6х6!AM12</f>
        <v>277</v>
      </c>
      <c r="I88" s="30" t="str">
        <f>[1]шас6х6!AN12</f>
        <v>ZF9</v>
      </c>
      <c r="J88" s="31">
        <f>[1]шас6х6!AO12</f>
        <v>6.53</v>
      </c>
      <c r="K88" s="30">
        <f>[1]шас6х6!AP12</f>
        <v>5120</v>
      </c>
      <c r="L88" s="33" t="str">
        <f>[1]шас6х6!AQ12</f>
        <v>─</v>
      </c>
      <c r="M88" s="33" t="str">
        <f>[1]шас6х6!AR12</f>
        <v>11.00R20 11R22,5</v>
      </c>
      <c r="N88" s="33">
        <f>[1]шас6х6!AS12</f>
        <v>210</v>
      </c>
      <c r="O88" s="33" t="str">
        <f>[1]шас6х6!AT12</f>
        <v>шк-пет.</v>
      </c>
      <c r="P88" s="89" t="str">
        <f>[1]шас6х6!AU12</f>
        <v>МКБ, МОБ, дв. Cummins ISB6.7E5 285 (Е-5), система нейтрализ. ОГ(AdBlue), топл. ап.BOSCH, Common Rail, аэродинамич.козырек, ДЗК, УВЭОС</v>
      </c>
      <c r="Q88" s="165" t="s">
        <v>324</v>
      </c>
    </row>
    <row r="89" spans="1:17" s="21" customFormat="1" ht="45" customHeight="1" x14ac:dyDescent="0.2">
      <c r="A89" s="54" t="s">
        <v>172</v>
      </c>
      <c r="B89" s="148">
        <f>[1]шас6х4!D12</f>
        <v>3725000</v>
      </c>
      <c r="C89" s="109">
        <f t="shared" si="3"/>
        <v>4470000</v>
      </c>
      <c r="D89" s="27" t="str">
        <f>[1]шас6х4!AF12</f>
        <v>4х2</v>
      </c>
      <c r="E89" s="28">
        <f>[1]шас6х4!AG12</f>
        <v>2</v>
      </c>
      <c r="F89" s="29">
        <f>[1]шас6х4!AH12</f>
        <v>9.3699999999999992</v>
      </c>
      <c r="G89" s="30">
        <f>[1]шас6х4!AI12</f>
        <v>300</v>
      </c>
      <c r="H89" s="30">
        <f>[1]шас6х4!AJ12</f>
        <v>292</v>
      </c>
      <c r="I89" s="30" t="str">
        <f>[1]шас6х4!AK12</f>
        <v>ZF9</v>
      </c>
      <c r="J89" s="31">
        <f>[1]шас6х4!AL12</f>
        <v>3.9</v>
      </c>
      <c r="K89" s="30">
        <f>[1]шас6х4!AM12</f>
        <v>7690</v>
      </c>
      <c r="L89" s="33">
        <f>[1]шас6х4!AN12</f>
        <v>1</v>
      </c>
      <c r="M89" s="33" t="str">
        <f>[1]шас6х4!AO12</f>
        <v>285/70R19,5</v>
      </c>
      <c r="N89" s="33">
        <f>[1]шас6х4!AP12</f>
        <v>350</v>
      </c>
      <c r="O89" s="33" t="str">
        <f>[1]шас6х4!AQ12</f>
        <v>шк-пет.</v>
      </c>
      <c r="P89" s="34" t="str">
        <f>[1]шас6х4!AR12</f>
        <v xml:space="preserve">МКБ, дв. Cummins ISB6.7E5 300 (Е-5), ТНВД BOSCH, система нейтрализ. ОГ(AdBlue), задний мост Dana DN5308, задн.пнемоподв., ДЗК, тахограф российского стандарта с блоком СКЗИ, УВЭОС </v>
      </c>
      <c r="Q89" s="134" t="s">
        <v>303</v>
      </c>
    </row>
    <row r="90" spans="1:17" s="21" customFormat="1" ht="51" x14ac:dyDescent="0.2">
      <c r="A90" s="54" t="s">
        <v>178</v>
      </c>
      <c r="B90" s="148">
        <f>[1]шас6х6!D15</f>
        <v>3475000</v>
      </c>
      <c r="C90" s="109">
        <f t="shared" si="3"/>
        <v>4170000</v>
      </c>
      <c r="D90" s="27" t="str">
        <f>[1]шас6х6!AI15</f>
        <v>6х6</v>
      </c>
      <c r="E90" s="28">
        <f>[1]шас6х6!AJ15</f>
        <v>1</v>
      </c>
      <c r="F90" s="29">
        <f>[1]шас6х6!AK15</f>
        <v>8.9849999999999994</v>
      </c>
      <c r="G90" s="30">
        <f>[1]шас6х6!AL15</f>
        <v>285</v>
      </c>
      <c r="H90" s="30">
        <f>[1]шас6х6!AM15</f>
        <v>277</v>
      </c>
      <c r="I90" s="30" t="str">
        <f>[1]шас6х6!AN15</f>
        <v>ZF9</v>
      </c>
      <c r="J90" s="31">
        <f>[1]шас6х6!AO15</f>
        <v>6.53</v>
      </c>
      <c r="K90" s="30">
        <f>[1]шас6х6!AP15</f>
        <v>6495</v>
      </c>
      <c r="L90" s="33" t="str">
        <f>[1]шас6х6!AQ15</f>
        <v>─</v>
      </c>
      <c r="M90" s="33" t="str">
        <f>[1]шас6х6!AR15</f>
        <v>425/85R21 390/95R20</v>
      </c>
      <c r="N90" s="33" t="str">
        <f>[1]шас6х6!AS15</f>
        <v>2х210</v>
      </c>
      <c r="O90" s="33" t="str">
        <f>[1]шас6х6!AT15</f>
        <v>─</v>
      </c>
      <c r="P90" s="34" t="str">
        <f>[1]шас6х6!AU15</f>
        <v xml:space="preserve">МКБ, МОБ, дв. Cummins ISB6.7E5 285 (Е-5), система нейтрализ. ОГ(AdBlue), топл. ап.BOSCH, Common Rail, лебедка, аэродинамич.козырек, тахограф российского стандарта с блоком СКЗИ, УВЭОС </v>
      </c>
      <c r="Q90" s="134" t="s">
        <v>325</v>
      </c>
    </row>
    <row r="91" spans="1:17" s="21" customFormat="1" ht="43.5" customHeight="1" x14ac:dyDescent="0.2">
      <c r="A91" s="54" t="s">
        <v>179</v>
      </c>
      <c r="B91" s="148">
        <f>[1]шас6х6!D16</f>
        <v>3367000</v>
      </c>
      <c r="C91" s="109">
        <f t="shared" si="3"/>
        <v>4040400</v>
      </c>
      <c r="D91" s="27" t="str">
        <f>[1]шас6х6!AI16</f>
        <v>6х6</v>
      </c>
      <c r="E91" s="28">
        <f>[1]шас6х6!AJ16</f>
        <v>1</v>
      </c>
      <c r="F91" s="29">
        <f>[1]шас6х6!AK16</f>
        <v>9.2550000000000008</v>
      </c>
      <c r="G91" s="30">
        <f>[1]шас6х6!AL16</f>
        <v>285</v>
      </c>
      <c r="H91" s="30">
        <f>[1]шас6х6!AM16</f>
        <v>277</v>
      </c>
      <c r="I91" s="30" t="str">
        <f>[1]шас6х6!AN16</f>
        <v>ZF9</v>
      </c>
      <c r="J91" s="31">
        <f>[1]шас6х6!AO16</f>
        <v>6.53</v>
      </c>
      <c r="K91" s="30">
        <f>[1]шас6х6!AP16</f>
        <v>6495</v>
      </c>
      <c r="L91" s="33" t="str">
        <f>[1]шас6х6!AQ16</f>
        <v>─</v>
      </c>
      <c r="M91" s="33" t="str">
        <f>[1]шас6х6!AR16</f>
        <v>425/85R21 390/95R20</v>
      </c>
      <c r="N91" s="33" t="str">
        <f>[1]шас6х6!AS16</f>
        <v>2х210</v>
      </c>
      <c r="O91" s="33" t="str">
        <f>[1]шас6х6!AT16</f>
        <v>─</v>
      </c>
      <c r="P91" s="34" t="str">
        <f>[1]шас6х6!AU16</f>
        <v xml:space="preserve">МКБ, МОБ, дв. Cummins ISB6.7E5 285 (Е-5), система нейтрализ. ОГ(AdBlue), топл. ап.BOSCH, Common Rail, аэродинамич.козырек, тахограф российского стандарта с блоком СКЗИ, УВЭОС </v>
      </c>
      <c r="Q91" s="134" t="s">
        <v>325</v>
      </c>
    </row>
    <row r="92" spans="1:17" s="21" customFormat="1" ht="51" x14ac:dyDescent="0.2">
      <c r="A92" s="54" t="s">
        <v>180</v>
      </c>
      <c r="B92" s="148">
        <f>'[1]шас тяж'!D10</f>
        <v>2706000</v>
      </c>
      <c r="C92" s="109">
        <f t="shared" si="3"/>
        <v>3247200</v>
      </c>
      <c r="D92" s="27" t="str">
        <f>'[1]шас тяж'!AO10</f>
        <v>4х2</v>
      </c>
      <c r="E92" s="28">
        <f>'[1]шас тяж'!AP10</f>
        <v>2</v>
      </c>
      <c r="F92" s="29">
        <f>'[1]шас тяж'!AQ10</f>
        <v>13.895</v>
      </c>
      <c r="G92" s="30">
        <f>'[1]шас тяж'!AR10</f>
        <v>300</v>
      </c>
      <c r="H92" s="30">
        <f>'[1]шас тяж'!AS10</f>
        <v>292</v>
      </c>
      <c r="I92" s="30">
        <f>'[1]шас тяж'!AT10</f>
        <v>154</v>
      </c>
      <c r="J92" s="31">
        <f>'[1]шас тяж'!AU10</f>
        <v>6.33</v>
      </c>
      <c r="K92" s="30">
        <f>'[1]шас тяж'!AV10</f>
        <v>3990</v>
      </c>
      <c r="L92" s="33" t="str">
        <f>'[1]шас тяж'!AW10</f>
        <v>–</v>
      </c>
      <c r="M92" s="33" t="str">
        <f>'[1]шас тяж'!AX10</f>
        <v>315/80R22,5</v>
      </c>
      <c r="N92" s="33">
        <f>'[1]шас тяж'!AY10</f>
        <v>210</v>
      </c>
      <c r="O92" s="33" t="str">
        <f>'[1]шас тяж'!AZ10</f>
        <v>–</v>
      </c>
      <c r="P92" s="34" t="str">
        <f>'[1]шас тяж'!BA10</f>
        <v>МКБ, дв. Cummins ISB6.7E5 300 (Е-5), ТНВД BOSCH, система нейтрализ. ОГ(AdBlue), Common Rail, аэродинам.козырек, ДЗК, боковая защита, тахограф российского стандарта с блоком СКЗИ, УВЭОС</v>
      </c>
      <c r="Q92" s="134" t="s">
        <v>303</v>
      </c>
    </row>
    <row r="93" spans="1:17" s="21" customFormat="1" ht="32.25" customHeight="1" x14ac:dyDescent="0.2">
      <c r="A93" s="54" t="s">
        <v>183</v>
      </c>
      <c r="B93" s="148">
        <f>'[1]шас тяж'!D13</f>
        <v>2774000</v>
      </c>
      <c r="C93" s="109">
        <f t="shared" si="3"/>
        <v>3328800</v>
      </c>
      <c r="D93" s="27" t="str">
        <f>'[1]шас тяж'!AO13</f>
        <v>4х2</v>
      </c>
      <c r="E93" s="28">
        <f>'[1]шас тяж'!AP13</f>
        <v>2</v>
      </c>
      <c r="F93" s="29">
        <f>'[1]шас тяж'!AQ13</f>
        <v>13.8</v>
      </c>
      <c r="G93" s="30">
        <f>'[1]шас тяж'!AR13</f>
        <v>300</v>
      </c>
      <c r="H93" s="30">
        <f>'[1]шас тяж'!AS13</f>
        <v>292</v>
      </c>
      <c r="I93" s="30" t="str">
        <f>'[1]шас тяж'!AT13</f>
        <v>ZF9</v>
      </c>
      <c r="J93" s="31">
        <f>'[1]шас тяж'!AU13</f>
        <v>6.33</v>
      </c>
      <c r="K93" s="30">
        <f>'[1]шас тяж'!AV13</f>
        <v>4670</v>
      </c>
      <c r="L93" s="33" t="str">
        <f>'[1]шас тяж'!AW13</f>
        <v>–</v>
      </c>
      <c r="M93" s="33" t="str">
        <f>'[1]шас тяж'!AX13</f>
        <v>315/80R22,5</v>
      </c>
      <c r="N93" s="33">
        <f>'[1]шас тяж'!AY13</f>
        <v>210</v>
      </c>
      <c r="O93" s="33" t="str">
        <f>'[1]шас тяж'!AZ13</f>
        <v>–</v>
      </c>
      <c r="P93" s="34" t="str">
        <f>'[1]шас тяж'!BA13</f>
        <v>МКБ, дв. Cummins ISB6.7E5 300 (Е-5), ТНВД BOSCH, система нейтрализ. ОГ(AdBlue), Common Rail, КОМ ZF с фланцем, УВЭОС</v>
      </c>
      <c r="Q93" s="134" t="s">
        <v>303</v>
      </c>
    </row>
    <row r="94" spans="1:17" s="21" customFormat="1" ht="38.25" x14ac:dyDescent="0.2">
      <c r="A94" s="54" t="s">
        <v>185</v>
      </c>
      <c r="B94" s="148">
        <f>'[1]шас тяж'!D15</f>
        <v>2784000</v>
      </c>
      <c r="C94" s="109">
        <f t="shared" si="3"/>
        <v>3340800</v>
      </c>
      <c r="D94" s="27" t="str">
        <f>'[1]шас тяж'!AO15</f>
        <v>4х2</v>
      </c>
      <c r="E94" s="28">
        <f>'[1]шас тяж'!AP15</f>
        <v>2</v>
      </c>
      <c r="F94" s="29">
        <f>'[1]шас тяж'!AQ15</f>
        <v>14.025</v>
      </c>
      <c r="G94" s="30">
        <f>'[1]шас тяж'!AR15</f>
        <v>300</v>
      </c>
      <c r="H94" s="30">
        <f>'[1]шас тяж'!AS15</f>
        <v>292</v>
      </c>
      <c r="I94" s="30" t="str">
        <f>'[1]шас тяж'!AT15</f>
        <v>ZF9</v>
      </c>
      <c r="J94" s="31">
        <f>'[1]шас тяж'!AU15</f>
        <v>6.33</v>
      </c>
      <c r="K94" s="30">
        <f>'[1]шас тяж'!AV15</f>
        <v>4670</v>
      </c>
      <c r="L94" s="33" t="str">
        <f>'[1]шас тяж'!AW15</f>
        <v>–</v>
      </c>
      <c r="M94" s="33" t="str">
        <f>'[1]шас тяж'!AX15</f>
        <v>315/80R22,5</v>
      </c>
      <c r="N94" s="33">
        <f>'[1]шас тяж'!AY15</f>
        <v>210</v>
      </c>
      <c r="O94" s="33" t="str">
        <f>'[1]шас тяж'!AZ15</f>
        <v>–</v>
      </c>
      <c r="P94" s="34" t="str">
        <f>'[1]шас тяж'!BA15</f>
        <v>МКБ, дв. Cummins ISB6.7E5 300 (Е-5), ТНВД BOSCH, система нейтрализ. ОГ(AdBlue), Common Rail, КОМ ZF с фланцем, выхлоп вверх, УВЭОС</v>
      </c>
      <c r="Q94" s="134" t="s">
        <v>303</v>
      </c>
    </row>
    <row r="95" spans="1:17" s="21" customFormat="1" ht="44.25" customHeight="1" x14ac:dyDescent="0.2">
      <c r="A95" s="54" t="s">
        <v>186</v>
      </c>
      <c r="B95" s="148">
        <f>'[1]шас тяж'!D16</f>
        <v>2876000</v>
      </c>
      <c r="C95" s="109">
        <f t="shared" si="3"/>
        <v>3451200</v>
      </c>
      <c r="D95" s="27" t="str">
        <f>'[1]шас тяж'!AO16</f>
        <v>4х2</v>
      </c>
      <c r="E95" s="28">
        <f>'[1]шас тяж'!AP16</f>
        <v>2</v>
      </c>
      <c r="F95" s="29">
        <f>'[1]шас тяж'!AQ16</f>
        <v>14.025</v>
      </c>
      <c r="G95" s="30">
        <f>'[1]шас тяж'!AR16</f>
        <v>300</v>
      </c>
      <c r="H95" s="30">
        <f>'[1]шас тяж'!AS16</f>
        <v>292</v>
      </c>
      <c r="I95" s="30" t="str">
        <f>'[1]шас тяж'!AT16</f>
        <v>ZF9</v>
      </c>
      <c r="J95" s="31">
        <f>'[1]шас тяж'!AU16</f>
        <v>6.33</v>
      </c>
      <c r="K95" s="30">
        <f>'[1]шас тяж'!AV16</f>
        <v>4670</v>
      </c>
      <c r="L95" s="33" t="str">
        <f>'[1]шас тяж'!AW16</f>
        <v>–</v>
      </c>
      <c r="M95" s="33" t="str">
        <f>'[1]шас тяж'!AX16</f>
        <v>315/80R22,5</v>
      </c>
      <c r="N95" s="33">
        <f>'[1]шас тяж'!AY16</f>
        <v>210</v>
      </c>
      <c r="O95" s="33" t="str">
        <f>'[1]шас тяж'!AZ16</f>
        <v>–</v>
      </c>
      <c r="P95" s="34" t="str">
        <f>'[1]шас тяж'!BA16</f>
        <v>МКБ, дв. Cummins ISB6.7E5 300 (Е-5), ТНВД BOSCH, система нейтрализ. ОГ(AdBlue), Common Rail, КОМ FH 9767, аэродинам.козырек, выхлоп вверх, УВЭОС</v>
      </c>
      <c r="Q95" s="134" t="s">
        <v>303</v>
      </c>
    </row>
    <row r="96" spans="1:17" s="21" customFormat="1" ht="43.5" customHeight="1" x14ac:dyDescent="0.2">
      <c r="A96" s="54" t="s">
        <v>189</v>
      </c>
      <c r="B96" s="148">
        <f>[1]шас6х6!D43</f>
        <v>4938000</v>
      </c>
      <c r="C96" s="109">
        <f t="shared" si="3"/>
        <v>5925600</v>
      </c>
      <c r="D96" s="27" t="str">
        <f>[1]шас6х6!AI43</f>
        <v>8х8</v>
      </c>
      <c r="E96" s="28">
        <f>[1]шас6х6!AJ43</f>
        <v>1</v>
      </c>
      <c r="F96" s="29">
        <f>[1]шас6х6!AK43</f>
        <v>17</v>
      </c>
      <c r="G96" s="30">
        <f>[1]шас6х6!AL43</f>
        <v>320</v>
      </c>
      <c r="H96" s="30">
        <f>[1]шас6х6!AM43</f>
        <v>320</v>
      </c>
      <c r="I96" s="30" t="str">
        <f>[1]шас6х6!AN43</f>
        <v>ZF16</v>
      </c>
      <c r="J96" s="31">
        <f>[1]шас6х6!AO43</f>
        <v>6.53</v>
      </c>
      <c r="K96" s="30">
        <f>[1]шас6х6!AP43</f>
        <v>6760</v>
      </c>
      <c r="L96" s="33" t="str">
        <f>[1]шас6х6!AQ43</f>
        <v>─</v>
      </c>
      <c r="M96" s="33" t="str">
        <f>[1]шас6х6!AR43</f>
        <v>425/85R21</v>
      </c>
      <c r="N96" s="33">
        <f>[1]шас6х6!AS43</f>
        <v>210</v>
      </c>
      <c r="O96" s="33" t="str">
        <f>[1]шас6х6!AT43</f>
        <v>─</v>
      </c>
      <c r="P96" s="34" t="str">
        <f>[1]шас6х6!AU43</f>
        <v>дв. КАМАЗ-740.715-320 (E-5), топл. ап.BOSCH,  КОМ ZF с фланцем, выхлоп вверх, система нейтрализ. ОГ(AdBlue), Common Rail, РК КАМАЗ 65111, УВЭОС</v>
      </c>
      <c r="Q96" s="134" t="s">
        <v>326</v>
      </c>
    </row>
    <row r="97" spans="1:17" s="21" customFormat="1" ht="51" x14ac:dyDescent="0.2">
      <c r="A97" s="54" t="s">
        <v>190</v>
      </c>
      <c r="B97" s="148">
        <f>'[1]65111'!D7</f>
        <v>3856000</v>
      </c>
      <c r="C97" s="109">
        <f t="shared" si="3"/>
        <v>4627200</v>
      </c>
      <c r="D97" s="27" t="str">
        <f>'[1]65111'!U7</f>
        <v>6х6</v>
      </c>
      <c r="E97" s="28">
        <f>'[1]65111'!V7</f>
        <v>2</v>
      </c>
      <c r="F97" s="29">
        <f>'[1]65111'!W7</f>
        <v>16.46</v>
      </c>
      <c r="G97" s="30">
        <f>'[1]65111'!X7</f>
        <v>300</v>
      </c>
      <c r="H97" s="30">
        <f>'[1]65111'!Y7</f>
        <v>292</v>
      </c>
      <c r="I97" s="30" t="str">
        <f>'[1]65111'!Z7</f>
        <v>ZF9</v>
      </c>
      <c r="J97" s="31">
        <f>'[1]65111'!AA7</f>
        <v>6.53</v>
      </c>
      <c r="K97" s="30">
        <f>'[1]65111'!AB7</f>
        <v>4925</v>
      </c>
      <c r="L97" s="33" t="str">
        <f>'[1]65111'!AC7</f>
        <v>─</v>
      </c>
      <c r="M97" s="33" t="str">
        <f>'[1]65111'!AD7</f>
        <v>11.00R20 11R22,5</v>
      </c>
      <c r="N97" s="33" t="str">
        <f>'[1]65111'!AE7</f>
        <v>2х210</v>
      </c>
      <c r="O97" s="33" t="str">
        <f>'[1]65111'!AF7</f>
        <v>шк-пет.</v>
      </c>
      <c r="P97" s="34" t="str">
        <f>'[1]65111'!AG7</f>
        <v>МКБ, дв. Cummins ISB6.7E5 300 (Е-5), ТНВД BOSCH, система нейтрализ. ОГ(AdBlue), аэродинамич.козырек, боковая защита, Common Rail, КОМ ZF с насосом, тахограф российского стандарта с блоком СКЗИ, УВЭОС</v>
      </c>
      <c r="Q97" s="134" t="s">
        <v>307</v>
      </c>
    </row>
    <row r="98" spans="1:17" s="21" customFormat="1" ht="38.25" x14ac:dyDescent="0.2">
      <c r="A98" s="54" t="s">
        <v>191</v>
      </c>
      <c r="B98" s="148">
        <f>'[1]65111'!D8</f>
        <v>3761000</v>
      </c>
      <c r="C98" s="109">
        <f t="shared" si="3"/>
        <v>4513200</v>
      </c>
      <c r="D98" s="27" t="str">
        <f>'[1]65111'!U8</f>
        <v>6х6</v>
      </c>
      <c r="E98" s="28">
        <f>'[1]65111'!V8</f>
        <v>2</v>
      </c>
      <c r="F98" s="29">
        <f>'[1]65111'!W8</f>
        <v>16.704999999999998</v>
      </c>
      <c r="G98" s="30">
        <f>'[1]65111'!X8</f>
        <v>300</v>
      </c>
      <c r="H98" s="30">
        <f>'[1]65111'!Y8</f>
        <v>300</v>
      </c>
      <c r="I98" s="30" t="str">
        <f>'[1]65111'!Z8</f>
        <v>ZF9</v>
      </c>
      <c r="J98" s="31">
        <f>'[1]65111'!AA8</f>
        <v>4.9800000000000004</v>
      </c>
      <c r="K98" s="30">
        <f>'[1]65111'!AB8</f>
        <v>6070</v>
      </c>
      <c r="L98" s="33" t="str">
        <f>'[1]65111'!AC8</f>
        <v>─</v>
      </c>
      <c r="M98" s="33" t="str">
        <f>'[1]65111'!AD8</f>
        <v>11.00R20 11R22,5</v>
      </c>
      <c r="N98" s="33">
        <f>'[1]65111'!AE8</f>
        <v>210</v>
      </c>
      <c r="O98" s="33" t="str">
        <f>'[1]65111'!AF8</f>
        <v>шк-пет.</v>
      </c>
      <c r="P98" s="34" t="str">
        <f>'[1]65111'!AG8</f>
        <v>МКБ, дв. КАМАЗ 740.705-300 (Е-5), ТНВД BOSCH, система нейтрализ. ОГ(AdBlue), Common Rail, МОБ, аэродинамич.козырек, УВЭОС</v>
      </c>
      <c r="Q98" s="134" t="s">
        <v>307</v>
      </c>
    </row>
    <row r="99" spans="1:17" s="21" customFormat="1" ht="38.25" x14ac:dyDescent="0.2">
      <c r="A99" s="54" t="s">
        <v>192</v>
      </c>
      <c r="B99" s="148">
        <f>'[1]65111'!D9</f>
        <v>3788000</v>
      </c>
      <c r="C99" s="109">
        <f t="shared" si="3"/>
        <v>4545600</v>
      </c>
      <c r="D99" s="27" t="str">
        <f>'[1]65111'!U9</f>
        <v>6х6</v>
      </c>
      <c r="E99" s="28">
        <f>'[1]65111'!V9</f>
        <v>2</v>
      </c>
      <c r="F99" s="29">
        <f>'[1]65111'!W9</f>
        <v>16.46</v>
      </c>
      <c r="G99" s="30">
        <f>'[1]65111'!X9</f>
        <v>300</v>
      </c>
      <c r="H99" s="30">
        <f>'[1]65111'!Y9</f>
        <v>300</v>
      </c>
      <c r="I99" s="30" t="str">
        <f>'[1]65111'!Z9</f>
        <v>ZF9</v>
      </c>
      <c r="J99" s="31">
        <f>'[1]65111'!AA9</f>
        <v>4.9800000000000004</v>
      </c>
      <c r="K99" s="30">
        <f>'[1]65111'!AB9</f>
        <v>6665</v>
      </c>
      <c r="L99" s="33" t="str">
        <f>'[1]65111'!AC9</f>
        <v>─</v>
      </c>
      <c r="M99" s="33" t="str">
        <f>'[1]65111'!AD9</f>
        <v>11.00R20 11R22,5</v>
      </c>
      <c r="N99" s="33" t="str">
        <f>'[1]65111'!AE9</f>
        <v>210+350</v>
      </c>
      <c r="O99" s="33" t="str">
        <f>'[1]65111'!AF9</f>
        <v>шк-пет.</v>
      </c>
      <c r="P99" s="34" t="str">
        <f>'[1]65111'!AG9</f>
        <v>МКБ, дв. КАМАЗ 740.705-300 (Е-5), ТНВД BOSCH, система нейтрализ. ОГ(AdBlue), Common Rail, МОБ, аэродинамич.козырек,  УВЭОС</v>
      </c>
      <c r="Q99" s="134" t="s">
        <v>307</v>
      </c>
    </row>
    <row r="100" spans="1:17" s="21" customFormat="1" ht="51" x14ac:dyDescent="0.2">
      <c r="A100" s="54" t="s">
        <v>196</v>
      </c>
      <c r="B100" s="148">
        <f>[1]шас6х4!D16</f>
        <v>3609000</v>
      </c>
      <c r="C100" s="109">
        <f t="shared" si="3"/>
        <v>4330800</v>
      </c>
      <c r="D100" s="27" t="str">
        <f>[1]шас6х4!AF16</f>
        <v>6х4</v>
      </c>
      <c r="E100" s="28">
        <f>[1]шас6х4!AG16</f>
        <v>2</v>
      </c>
      <c r="F100" s="29">
        <f>[1]шас6х4!AH16</f>
        <v>17.75</v>
      </c>
      <c r="G100" s="30">
        <f>[1]шас6х4!AI16</f>
        <v>300</v>
      </c>
      <c r="H100" s="30">
        <f>[1]шас6х4!AJ16</f>
        <v>292</v>
      </c>
      <c r="I100" s="30" t="str">
        <f>[1]шас6х4!AK16</f>
        <v>ZF9</v>
      </c>
      <c r="J100" s="31">
        <f>[1]шас6х4!AL16</f>
        <v>5.94</v>
      </c>
      <c r="K100" s="30">
        <f>[1]шас6х4!AM16</f>
        <v>5770</v>
      </c>
      <c r="L100" s="33" t="str">
        <f>[1]шас6х4!AN16</f>
        <v>─</v>
      </c>
      <c r="M100" s="33" t="str">
        <f>[1]шас6х4!AO16</f>
        <v>11.00R20 11R22,5</v>
      </c>
      <c r="N100" s="33">
        <f>[1]шас6х4!AP16</f>
        <v>500</v>
      </c>
      <c r="O100" s="33" t="str">
        <f>[1]шас6х4!AQ16</f>
        <v>шк-пет.</v>
      </c>
      <c r="P100" s="34" t="str">
        <f>[1]шас6х4!AR16</f>
        <v xml:space="preserve">МКБ, МОБ, дв. Cummins ISB6.7E5 300 (Е-5), ТНВД BOSCH, система нейтрализ. ОГ(AdBlue), Common Rail,  КОМ ZF с насосом, ДЗК, аэродинам.козырек, боковая защита, тахограф российского стандарта с блоком СКЗИ, УВЭОС </v>
      </c>
      <c r="Q100" s="134" t="s">
        <v>307</v>
      </c>
    </row>
    <row r="101" spans="1:17" s="21" customFormat="1" ht="51" x14ac:dyDescent="0.2">
      <c r="A101" s="54" t="s">
        <v>197</v>
      </c>
      <c r="B101" s="148">
        <f>[1]шас6х4!D17</f>
        <v>3656000</v>
      </c>
      <c r="C101" s="109">
        <f t="shared" si="3"/>
        <v>4387200</v>
      </c>
      <c r="D101" s="27" t="str">
        <f>[1]шас6х4!AF17</f>
        <v>6х4</v>
      </c>
      <c r="E101" s="28">
        <f>[1]шас6х4!AG17</f>
        <v>2</v>
      </c>
      <c r="F101" s="29">
        <f>[1]шас6х4!AH17</f>
        <v>17.75</v>
      </c>
      <c r="G101" s="30">
        <f>[1]шас6х4!AI17</f>
        <v>300</v>
      </c>
      <c r="H101" s="30">
        <f>[1]шас6х4!AJ17</f>
        <v>292</v>
      </c>
      <c r="I101" s="30" t="str">
        <f>[1]шас6х4!AK17</f>
        <v>ZF9</v>
      </c>
      <c r="J101" s="31">
        <f>[1]шас6х4!AL17</f>
        <v>5.94</v>
      </c>
      <c r="K101" s="30">
        <f>[1]шас6х4!AM17</f>
        <v>5105</v>
      </c>
      <c r="L101" s="33">
        <f>[1]шас6х4!AN17</f>
        <v>1</v>
      </c>
      <c r="M101" s="33" t="str">
        <f>[1]шас6х4!AO17</f>
        <v>11.00R20 11R22,5</v>
      </c>
      <c r="N101" s="33">
        <f>[1]шас6х4!AP17</f>
        <v>500</v>
      </c>
      <c r="O101" s="33" t="str">
        <f>[1]шас6х4!AQ17</f>
        <v>шк-пет.</v>
      </c>
      <c r="P101" s="34" t="str">
        <f>[1]шас6х4!AR17</f>
        <v xml:space="preserve">МКБ, МОБ, дв. Cummins ISB6.7E5 300 (Е-5), ТНВД BOSCH, система нейтрализ. ОГ(AdBlue), Common Rail, КОМ ZF с насосом, ДЗК, аэродинам.козырек, боковая защита, тахограф российского стандарта с блоком СКЗИ, УВЭОС  </v>
      </c>
      <c r="Q101" s="134" t="s">
        <v>307</v>
      </c>
    </row>
    <row r="102" spans="1:17" s="21" customFormat="1" ht="38.25" x14ac:dyDescent="0.2">
      <c r="A102" s="54" t="s">
        <v>198</v>
      </c>
      <c r="B102" s="148">
        <f>[1]шас6х4!D18</f>
        <v>3552000</v>
      </c>
      <c r="C102" s="109">
        <f t="shared" si="3"/>
        <v>4262400</v>
      </c>
      <c r="D102" s="27" t="str">
        <f>[1]шас6х4!AF18</f>
        <v>6х4</v>
      </c>
      <c r="E102" s="28">
        <f>[1]шас6х4!AG18</f>
        <v>2</v>
      </c>
      <c r="F102" s="29">
        <f>[1]шас6х4!AH18</f>
        <v>17.25</v>
      </c>
      <c r="G102" s="30">
        <f>[1]шас6х4!AI18</f>
        <v>300</v>
      </c>
      <c r="H102" s="30">
        <f>[1]шас6х4!AJ18</f>
        <v>300</v>
      </c>
      <c r="I102" s="30">
        <f>[1]шас6х4!AK18</f>
        <v>154</v>
      </c>
      <c r="J102" s="31">
        <f>[1]шас6х4!AL18</f>
        <v>4.9800000000000004</v>
      </c>
      <c r="K102" s="30">
        <f>[1]шас6х4!AM18</f>
        <v>5090</v>
      </c>
      <c r="L102" s="33">
        <f>[1]шас6х4!AN18</f>
        <v>1</v>
      </c>
      <c r="M102" s="33" t="str">
        <f>[1]шас6х4!AO18</f>
        <v>11.00R20 11R22,5</v>
      </c>
      <c r="N102" s="33">
        <f>[1]шас6х4!AP18</f>
        <v>500</v>
      </c>
      <c r="O102" s="33" t="str">
        <f>[1]шас6х4!AQ18</f>
        <v>шк-пет.</v>
      </c>
      <c r="P102" s="34" t="str">
        <f>[1]шас6х4!AR18</f>
        <v xml:space="preserve">МКБ, МОБ, дв. КАМАЗ 740.705-300 (Е-5), ТНВД BOSCH, система нейтрализ. ОГ(AdBlue), Common Rail,  КОМ ZF с насосом, аэродинам.козырек, ДЗК, боковая защита, УВЭОС </v>
      </c>
      <c r="Q102" s="134" t="s">
        <v>307</v>
      </c>
    </row>
    <row r="103" spans="1:17" s="21" customFormat="1" ht="51" x14ac:dyDescent="0.2">
      <c r="A103" s="54" t="s">
        <v>199</v>
      </c>
      <c r="B103" s="148">
        <f>[1]шас6х4!D19</f>
        <v>3659000</v>
      </c>
      <c r="C103" s="109">
        <f t="shared" si="3"/>
        <v>4390800</v>
      </c>
      <c r="D103" s="27" t="str">
        <f>[1]шас6х4!AF19</f>
        <v>6х4</v>
      </c>
      <c r="E103" s="28">
        <f>[1]шас6х4!AG19</f>
        <v>2</v>
      </c>
      <c r="F103" s="29">
        <f>[1]шас6х4!AH19</f>
        <v>17.25</v>
      </c>
      <c r="G103" s="30">
        <f>[1]шас6х4!AI19</f>
        <v>300</v>
      </c>
      <c r="H103" s="30">
        <f>[1]шас6х4!AJ19</f>
        <v>300</v>
      </c>
      <c r="I103" s="30" t="str">
        <f>[1]шас6х4!AK19</f>
        <v>ZF9</v>
      </c>
      <c r="J103" s="31">
        <f>[1]шас6х4!AL19</f>
        <v>4.9800000000000004</v>
      </c>
      <c r="K103" s="30">
        <f>[1]шас6х4!AM19</f>
        <v>5090</v>
      </c>
      <c r="L103" s="33">
        <f>[1]шас6х4!AN19</f>
        <v>1</v>
      </c>
      <c r="M103" s="33" t="str">
        <f>[1]шас6х4!AO19</f>
        <v>11.00R20 11R22,5</v>
      </c>
      <c r="N103" s="33">
        <f>[1]шас6х4!AP19</f>
        <v>500</v>
      </c>
      <c r="O103" s="33" t="str">
        <f>[1]шас6х4!AQ19</f>
        <v>шк-пет.</v>
      </c>
      <c r="P103" s="34" t="str">
        <f>[1]шас6х4!AR19</f>
        <v xml:space="preserve">МКБ, МОБ, дв. КАМАЗ 740.705-300 (Е-5), ТНВД BOSCH, система нейтрализ. ОГ(AdBlue), Common Rail,  КОМ ZF с насосом, аэродинам.козырек, ДЗК, боковая защита, тахограф российского стандарта с блоком СКЗИ, УВЭОС </v>
      </c>
      <c r="Q103" s="134" t="s">
        <v>307</v>
      </c>
    </row>
    <row r="104" spans="1:17" s="21" customFormat="1" ht="45.6" customHeight="1" x14ac:dyDescent="0.2">
      <c r="A104" s="54" t="s">
        <v>200</v>
      </c>
      <c r="B104" s="148">
        <f>[1]шас6х4!D20</f>
        <v>3523000</v>
      </c>
      <c r="C104" s="133">
        <f t="shared" si="3"/>
        <v>4227600</v>
      </c>
      <c r="D104" s="27" t="str">
        <f>[1]шас6х4!AF20</f>
        <v>6х4</v>
      </c>
      <c r="E104" s="28">
        <f>[1]шас6х4!AG20</f>
        <v>2</v>
      </c>
      <c r="F104" s="29">
        <f>[1]шас6х4!AH20</f>
        <v>17.899999999999999</v>
      </c>
      <c r="G104" s="30">
        <f>[1]шас6х4!AI20</f>
        <v>300</v>
      </c>
      <c r="H104" s="30">
        <f>[1]шас6х4!AJ20</f>
        <v>292</v>
      </c>
      <c r="I104" s="30" t="str">
        <f>[1]шас6х4!AK20</f>
        <v>ZF9</v>
      </c>
      <c r="J104" s="31">
        <f>[1]шас6х4!AL20</f>
        <v>5.43</v>
      </c>
      <c r="K104" s="30">
        <f>[1]шас6х4!AM20</f>
        <v>5780</v>
      </c>
      <c r="L104" s="33" t="str">
        <f>[1]шас6х4!AN20</f>
        <v>─</v>
      </c>
      <c r="M104" s="33" t="str">
        <f>[1]шас6х4!AO20</f>
        <v>11.00R20 11R22,5</v>
      </c>
      <c r="N104" s="33">
        <f>[1]шас6х4!AP20</f>
        <v>210</v>
      </c>
      <c r="O104" s="33" t="str">
        <f>[1]шас6х4!AQ20</f>
        <v>─</v>
      </c>
      <c r="P104" s="34" t="str">
        <f>[1]шас6х4!AR20</f>
        <v xml:space="preserve">МКБ, МОБ, дв. Cummins ISB6.7E5 300 (Е-5), ТНВД BOSCH, система нейтрализ. ОГ(AdBlue), Common Rail, ДЗК, аэродинам.козырек, УВЭОС </v>
      </c>
      <c r="Q104" s="134" t="s">
        <v>307</v>
      </c>
    </row>
    <row r="105" spans="1:17" s="21" customFormat="1" ht="43.15" customHeight="1" x14ac:dyDescent="0.2">
      <c r="A105" s="54" t="s">
        <v>204</v>
      </c>
      <c r="B105" s="148">
        <f>[1]шас6х4!D24</f>
        <v>3355000</v>
      </c>
      <c r="C105" s="142">
        <f t="shared" si="3"/>
        <v>4026000</v>
      </c>
      <c r="D105" s="27" t="str">
        <f>[1]шас6х4!AF24</f>
        <v>6х4</v>
      </c>
      <c r="E105" s="28">
        <f>[1]шас6х4!AG24</f>
        <v>2</v>
      </c>
      <c r="F105" s="29">
        <f>[1]шас6х4!AH24</f>
        <v>14.58</v>
      </c>
      <c r="G105" s="30">
        <f>[1]шас6х4!AI24</f>
        <v>300</v>
      </c>
      <c r="H105" s="30">
        <f>[1]шас6х4!AJ24</f>
        <v>300</v>
      </c>
      <c r="I105" s="30">
        <f>[1]шас6х4!AK24</f>
        <v>154</v>
      </c>
      <c r="J105" s="31">
        <f>[1]шас6х4!AL24</f>
        <v>4.9800000000000004</v>
      </c>
      <c r="K105" s="30">
        <f>[1]шас6х4!AM24</f>
        <v>5755</v>
      </c>
      <c r="L105" s="33" t="str">
        <f>[1]шас6х4!AN24</f>
        <v>─</v>
      </c>
      <c r="M105" s="33" t="str">
        <f>[1]шас6х4!AO24</f>
        <v>10.00R20 11R22,5</v>
      </c>
      <c r="N105" s="33">
        <f>[1]шас6х4!AP24</f>
        <v>350</v>
      </c>
      <c r="O105" s="33" t="str">
        <f>[1]шас6х4!AQ24</f>
        <v>шк-пет.</v>
      </c>
      <c r="P105" s="34" t="str">
        <f>[1]шас6х4!AR24</f>
        <v xml:space="preserve">МКБ, МОБ, дв. КАМАЗ 740.705-300 (Е-5), ТНВД BOSCH, система нейтрализ. ОГ(AdBlue), Common Rail, ДЗК, аэродинам.козырек, УВЭОС </v>
      </c>
      <c r="Q105" s="134" t="s">
        <v>307</v>
      </c>
    </row>
    <row r="106" spans="1:17" s="21" customFormat="1" ht="38.25" x14ac:dyDescent="0.2">
      <c r="A106" s="54" t="s">
        <v>206</v>
      </c>
      <c r="B106" s="148">
        <f>[1]шас6х4!D26</f>
        <v>3623000</v>
      </c>
      <c r="C106" s="142">
        <f t="shared" si="3"/>
        <v>4347600</v>
      </c>
      <c r="D106" s="27" t="str">
        <f>[1]шас6х4!AF26</f>
        <v>6х4</v>
      </c>
      <c r="E106" s="28">
        <f>[1]шас6х4!AG26</f>
        <v>2</v>
      </c>
      <c r="F106" s="29">
        <f>[1]шас6х4!AH26</f>
        <v>17.454999999999998</v>
      </c>
      <c r="G106" s="30">
        <f>[1]шас6х4!AI26</f>
        <v>300</v>
      </c>
      <c r="H106" s="30">
        <f>[1]шас6х4!AJ26</f>
        <v>292</v>
      </c>
      <c r="I106" s="30" t="str">
        <f>[1]шас6х4!AK26</f>
        <v>ZF9</v>
      </c>
      <c r="J106" s="31">
        <f>[1]шас6х4!AL26</f>
        <v>5.94</v>
      </c>
      <c r="K106" s="30">
        <f>[1]шас6х4!AM26</f>
        <v>6160</v>
      </c>
      <c r="L106" s="33">
        <f>[1]шас6х4!AN26</f>
        <v>1</v>
      </c>
      <c r="M106" s="33" t="str">
        <f>[1]шас6х4!AO26</f>
        <v>11.00R20 11R22,5</v>
      </c>
      <c r="N106" s="33">
        <f>[1]шас6х4!AP26</f>
        <v>350</v>
      </c>
      <c r="O106" s="33" t="str">
        <f>[1]шас6х4!AQ26</f>
        <v>шк-пет.</v>
      </c>
      <c r="P106" s="34" t="str">
        <f>[1]шас6х4!AR26</f>
        <v xml:space="preserve">МКБ, МОБ, дв. Cummins ISB6.7E5 300 (Е-5), ТНВД BOSCH, система нейтрализации ОГ(AdBlue), Common Rail, ДЗК,  КОМ ZF, аэродинам.козырек, УВЭОС </v>
      </c>
      <c r="Q106" s="134" t="s">
        <v>307</v>
      </c>
    </row>
    <row r="107" spans="1:17" s="21" customFormat="1" ht="40.5" customHeight="1" x14ac:dyDescent="0.2">
      <c r="A107" s="54" t="s">
        <v>210</v>
      </c>
      <c r="B107" s="148">
        <f>[1]шас6х4!D30</f>
        <v>3499000</v>
      </c>
      <c r="C107" s="142">
        <f t="shared" si="3"/>
        <v>4198800</v>
      </c>
      <c r="D107" s="27" t="str">
        <f>[1]шас6х4!AF30</f>
        <v>6х4</v>
      </c>
      <c r="E107" s="28">
        <f>[1]шас6х4!AG30</f>
        <v>2</v>
      </c>
      <c r="F107" s="29">
        <f>[1]шас6х4!AH30</f>
        <v>17.8</v>
      </c>
      <c r="G107" s="30">
        <f>[1]шас6х4!AI30</f>
        <v>300</v>
      </c>
      <c r="H107" s="30">
        <f>[1]шас6х4!AJ30</f>
        <v>292</v>
      </c>
      <c r="I107" s="30" t="str">
        <f>[1]шас6х4!AK30</f>
        <v>ZF9</v>
      </c>
      <c r="J107" s="31">
        <f>[1]шас6х4!AL30</f>
        <v>5.43</v>
      </c>
      <c r="K107" s="30">
        <f>[1]шас6х4!AM30</f>
        <v>4570</v>
      </c>
      <c r="L107" s="33" t="str">
        <f>[1]шас6х4!AN30</f>
        <v>─</v>
      </c>
      <c r="M107" s="33" t="str">
        <f>[1]шас6х4!AO30</f>
        <v>11.00R20 11R22,5</v>
      </c>
      <c r="N107" s="33">
        <f>[1]шас6х4!AP30</f>
        <v>350</v>
      </c>
      <c r="O107" s="33" t="str">
        <f>[1]шас6х4!AQ30</f>
        <v>─</v>
      </c>
      <c r="P107" s="34" t="str">
        <f>[1]шас6х4!AR30</f>
        <v>МКБ, МОБ, дв. Cummins ISB6.7E5 300 (Е-5), ТНВД BOSCH, система нейтрализ. ОГ(AdBlue), Common Rail, аэродинам.козырек, ДЗК, УВЭОС</v>
      </c>
      <c r="Q107" s="134" t="s">
        <v>307</v>
      </c>
    </row>
    <row r="108" spans="1:17" s="21" customFormat="1" ht="38.25" x14ac:dyDescent="0.2">
      <c r="A108" s="54" t="s">
        <v>211</v>
      </c>
      <c r="B108" s="148">
        <f>[1]шас6х4!D31</f>
        <v>3430000</v>
      </c>
      <c r="C108" s="142">
        <f t="shared" si="3"/>
        <v>4116000</v>
      </c>
      <c r="D108" s="27" t="str">
        <f>[1]шас6х4!AF31</f>
        <v>6х4</v>
      </c>
      <c r="E108" s="28">
        <f>[1]шас6х4!AG31</f>
        <v>2</v>
      </c>
      <c r="F108" s="29">
        <f>[1]шас6х4!AH31</f>
        <v>17.2</v>
      </c>
      <c r="G108" s="30">
        <f>[1]шас6х4!AI31</f>
        <v>300</v>
      </c>
      <c r="H108" s="30">
        <f>[1]шас6х4!AJ31</f>
        <v>300</v>
      </c>
      <c r="I108" s="30">
        <f>[1]шас6х4!AK31</f>
        <v>154</v>
      </c>
      <c r="J108" s="31">
        <f>[1]шас6х4!AL31</f>
        <v>4.9800000000000004</v>
      </c>
      <c r="K108" s="30">
        <f>[1]шас6х4!AM31</f>
        <v>4545</v>
      </c>
      <c r="L108" s="33" t="str">
        <f>[1]шас6х4!AN31</f>
        <v>─</v>
      </c>
      <c r="M108" s="33" t="str">
        <f>[1]шас6х4!AO31</f>
        <v>11.00R20 11R22,5</v>
      </c>
      <c r="N108" s="33">
        <f>[1]шас6х4!AP31</f>
        <v>350</v>
      </c>
      <c r="O108" s="33" t="str">
        <f>[1]шас6х4!AQ31</f>
        <v>─</v>
      </c>
      <c r="P108" s="34" t="str">
        <f>[1]шас6х4!AR31</f>
        <v>МКБ, МОБ, дв. КАМАЗ 740.705-300 (Е-5), ТНВД BOSCH, система нейтрализ. ОГ(AdBlue), Common Rail, аэродинам.козырек, ДЗК, боковая защита, УВЭОС</v>
      </c>
      <c r="Q108" s="134" t="s">
        <v>307</v>
      </c>
    </row>
    <row r="109" spans="1:17" s="21" customFormat="1" ht="38.25" x14ac:dyDescent="0.2">
      <c r="A109" s="54" t="s">
        <v>212</v>
      </c>
      <c r="B109" s="148">
        <f>[1]шас6х4!D32</f>
        <v>3421000</v>
      </c>
      <c r="C109" s="142">
        <f t="shared" si="3"/>
        <v>4105200</v>
      </c>
      <c r="D109" s="27" t="str">
        <f>[1]шас6х4!AF32</f>
        <v>6х4</v>
      </c>
      <c r="E109" s="28">
        <f>[1]шас6х4!AG32</f>
        <v>2</v>
      </c>
      <c r="F109" s="29">
        <f>[1]шас6х4!AH32</f>
        <v>17.324999999999999</v>
      </c>
      <c r="G109" s="30">
        <f>[1]шас6х4!AI32</f>
        <v>300</v>
      </c>
      <c r="H109" s="30">
        <f>[1]шас6х4!AJ32</f>
        <v>292</v>
      </c>
      <c r="I109" s="30">
        <f>[1]шас6х4!AK32</f>
        <v>144</v>
      </c>
      <c r="J109" s="31">
        <f>[1]шас6х4!AL32</f>
        <v>5.43</v>
      </c>
      <c r="K109" s="30">
        <f>[1]шас6х4!AM32</f>
        <v>5780</v>
      </c>
      <c r="L109" s="33" t="str">
        <f>[1]шас6х4!AN32</f>
        <v>─</v>
      </c>
      <c r="M109" s="33" t="str">
        <f>[1]шас6х4!AO32</f>
        <v>11.00R20 11R22,5</v>
      </c>
      <c r="N109" s="33">
        <f>[1]шас6х4!AP32</f>
        <v>350</v>
      </c>
      <c r="O109" s="33" t="str">
        <f>[1]шас6х4!AQ32</f>
        <v>─</v>
      </c>
      <c r="P109" s="34" t="str">
        <f>[1]шас6х4!AR32</f>
        <v>МКБ, МОБ, дв. Cummins ISB6.7E5 300 (Е-5), ТНВД BOSCH, система нейтрализ. ОГ(AdBlue), Common Rail, аэродинам.козырек, без КОМ МП-97, ДЗК, УВЭОС</v>
      </c>
      <c r="Q109" s="134" t="s">
        <v>327</v>
      </c>
    </row>
    <row r="110" spans="1:17" s="21" customFormat="1" ht="38.25" x14ac:dyDescent="0.2">
      <c r="A110" s="54" t="s">
        <v>213</v>
      </c>
      <c r="B110" s="148">
        <f>[1]шас6х4!D33</f>
        <v>3402000</v>
      </c>
      <c r="C110" s="142">
        <f t="shared" si="3"/>
        <v>4082400</v>
      </c>
      <c r="D110" s="27" t="str">
        <f>[1]шас6х4!AF33</f>
        <v>6х4</v>
      </c>
      <c r="E110" s="28">
        <f>[1]шас6х4!AG33</f>
        <v>2</v>
      </c>
      <c r="F110" s="29">
        <f>[1]шас6х4!AH33</f>
        <v>15.28</v>
      </c>
      <c r="G110" s="30">
        <f>[1]шас6х4!AI33</f>
        <v>300</v>
      </c>
      <c r="H110" s="30">
        <f>[1]шас6х4!AJ33</f>
        <v>292</v>
      </c>
      <c r="I110" s="30" t="str">
        <f>[1]шас6х4!AK33</f>
        <v>ZF9</v>
      </c>
      <c r="J110" s="31">
        <f>[1]шас6х4!AL33</f>
        <v>5.43</v>
      </c>
      <c r="K110" s="30">
        <f>[1]шас6х4!AM33</f>
        <v>5780</v>
      </c>
      <c r="L110" s="33" t="str">
        <f>[1]шас6х4!AN33</f>
        <v>─</v>
      </c>
      <c r="M110" s="33" t="str">
        <f>[1]шас6х4!AO33</f>
        <v>10.00R20 11R22,5</v>
      </c>
      <c r="N110" s="33">
        <f>[1]шас6х4!AP33</f>
        <v>210</v>
      </c>
      <c r="O110" s="33" t="str">
        <f>[1]шас6х4!AQ33</f>
        <v>─</v>
      </c>
      <c r="P110" s="34" t="str">
        <f>[1]шас6х4!AR33</f>
        <v>МКБ, МОБ, дв. Cummins ISB6.7E5 300 (Е-5), ТНВД BOSCH, система нейтрализ. ОГ(AdBlue), аэродинам.козырек, Common Rail, ДЗК, УВЭОС</v>
      </c>
      <c r="Q110" s="134" t="s">
        <v>307</v>
      </c>
    </row>
    <row r="111" spans="1:17" s="21" customFormat="1" ht="53.25" customHeight="1" x14ac:dyDescent="0.2">
      <c r="A111" s="54" t="s">
        <v>215</v>
      </c>
      <c r="B111" s="148">
        <f>[1]шас6х4!D35</f>
        <v>3536000</v>
      </c>
      <c r="C111" s="109">
        <f t="shared" si="3"/>
        <v>4243200</v>
      </c>
      <c r="D111" s="27" t="str">
        <f>[1]шас6х4!AF35</f>
        <v>6х4</v>
      </c>
      <c r="E111" s="28">
        <f>[1]шас6х4!AG35</f>
        <v>2</v>
      </c>
      <c r="F111" s="29">
        <f>[1]шас6х4!AH35</f>
        <v>15.07</v>
      </c>
      <c r="G111" s="30">
        <f>[1]шас6х4!AI35</f>
        <v>300</v>
      </c>
      <c r="H111" s="30">
        <f>[1]шас6х4!AJ35</f>
        <v>292</v>
      </c>
      <c r="I111" s="30" t="str">
        <f>[1]шас6х4!AK35</f>
        <v>ZF9</v>
      </c>
      <c r="J111" s="31">
        <f>[1]шас6х4!AL35</f>
        <v>5.94</v>
      </c>
      <c r="K111" s="30">
        <f>[1]шас6х4!AM35</f>
        <v>5530</v>
      </c>
      <c r="L111" s="33">
        <f>[1]шас6х4!AN35</f>
        <v>1</v>
      </c>
      <c r="M111" s="33" t="str">
        <f>[1]шас6х4!AO35</f>
        <v>10.00R20 11R22,5</v>
      </c>
      <c r="N111" s="33">
        <f>[1]шас6х4!AP35</f>
        <v>350</v>
      </c>
      <c r="O111" s="33" t="str">
        <f>[1]шас6х4!AQ35</f>
        <v>шк-пет.</v>
      </c>
      <c r="P111" s="34" t="str">
        <f>[1]шас6х4!AR35</f>
        <v>МКБ, МОБ, дв. Cummins ISB6.7E5 300 (Е-5), система нейтрализ. ОГ(AdBlue), Common Rail, ТНВД BOSCH, КОМ с насосом, выхл.вверх, защ.кожух ТБ, ДЗК, тахограф российского стандарта с блоком СКЗИ, УВЭОС</v>
      </c>
      <c r="Q111" s="134" t="s">
        <v>307</v>
      </c>
    </row>
    <row r="112" spans="1:17" s="21" customFormat="1" ht="51" x14ac:dyDescent="0.2">
      <c r="A112" s="54" t="s">
        <v>217</v>
      </c>
      <c r="B112" s="148">
        <f>[1]шас6х4!D37</f>
        <v>3622000</v>
      </c>
      <c r="C112" s="142">
        <f t="shared" si="3"/>
        <v>4346400</v>
      </c>
      <c r="D112" s="27" t="str">
        <f>[1]шас6х4!AF37</f>
        <v>6х4</v>
      </c>
      <c r="E112" s="28">
        <f>[1]шас6х4!AG37</f>
        <v>2</v>
      </c>
      <c r="F112" s="29">
        <f>[1]шас6х4!AH37</f>
        <v>17.739999999999998</v>
      </c>
      <c r="G112" s="30">
        <f>[1]шас6х4!AI37</f>
        <v>300</v>
      </c>
      <c r="H112" s="30">
        <f>[1]шас6х4!AJ37</f>
        <v>292</v>
      </c>
      <c r="I112" s="30" t="str">
        <f>[1]шас6х4!AK37</f>
        <v>ZF9</v>
      </c>
      <c r="J112" s="31">
        <f>[1]шас6х4!AL37</f>
        <v>5.94</v>
      </c>
      <c r="K112" s="30">
        <f>[1]шас6х4!AM37</f>
        <v>5780</v>
      </c>
      <c r="L112" s="33" t="str">
        <f>[1]шас6х4!AN37</f>
        <v>─</v>
      </c>
      <c r="M112" s="33" t="str">
        <f>[1]шас6х4!AO37</f>
        <v>11.00R20 11R22,5</v>
      </c>
      <c r="N112" s="33">
        <f>[1]шас6х4!AP37</f>
        <v>350</v>
      </c>
      <c r="O112" s="33" t="str">
        <f>[1]шас6х4!AQ37</f>
        <v>шк-пет.</v>
      </c>
      <c r="P112" s="34" t="str">
        <f>[1]шас6х4!AR37</f>
        <v xml:space="preserve">МКБ, МОБ, дв. Cummins ISB6.7E5 300 (Е-5), ТНВД BOSCH, система нейтрализ. ОГ(AdBlue), Common Rail, КОМ с насосом, выхл.вверх, защ.кожух ТБ, ДЗК, тахограф российского стандарта с блоком СКЗИ, УВЭОС </v>
      </c>
      <c r="Q112" s="134" t="s">
        <v>307</v>
      </c>
    </row>
    <row r="113" spans="1:17" s="21" customFormat="1" ht="56.25" customHeight="1" x14ac:dyDescent="0.2">
      <c r="A113" s="54" t="s">
        <v>218</v>
      </c>
      <c r="B113" s="148">
        <f>[1]шас6х4!D38</f>
        <v>3622000</v>
      </c>
      <c r="C113" s="142">
        <f t="shared" si="3"/>
        <v>4346400</v>
      </c>
      <c r="D113" s="27" t="str">
        <f>[1]шас6х4!AF38</f>
        <v>6х4</v>
      </c>
      <c r="E113" s="28">
        <f>[1]шас6х4!AG38</f>
        <v>2</v>
      </c>
      <c r="F113" s="29">
        <f>[1]шас6х4!AH38</f>
        <v>17.18</v>
      </c>
      <c r="G113" s="30">
        <f>[1]шас6х4!AI38</f>
        <v>300</v>
      </c>
      <c r="H113" s="30">
        <f>[1]шас6х4!AJ38</f>
        <v>300</v>
      </c>
      <c r="I113" s="30" t="str">
        <f>[1]шас6х4!AK38</f>
        <v>ZF9</v>
      </c>
      <c r="J113" s="31">
        <f>[1]шас6х4!AL38</f>
        <v>4.9800000000000004</v>
      </c>
      <c r="K113" s="30">
        <f>[1]шас6х4!AM38</f>
        <v>5500</v>
      </c>
      <c r="L113" s="33" t="str">
        <f>[1]шас6х4!AN38</f>
        <v>─</v>
      </c>
      <c r="M113" s="33" t="str">
        <f>[1]шас6х4!AO38</f>
        <v>11.00R20 11R22,5</v>
      </c>
      <c r="N113" s="33">
        <f>[1]шас6х4!AP38</f>
        <v>350</v>
      </c>
      <c r="O113" s="33" t="str">
        <f>[1]шас6х4!AQ38</f>
        <v>шк-пет.</v>
      </c>
      <c r="P113" s="34" t="str">
        <f>[1]шас6х4!AR38</f>
        <v xml:space="preserve">МКБ, МОБ, дв. КАМАЗ 740.705-300 (Е-5), ТНВД BOSCH, система нейтрализ. ОГ(AdBlue), Common Rail, КОМ с насосом, выхл.вверх, защ.кожух ТБ, ДЗК, тахограф российского стандарта с блоком СКЗИ, УВЭОС </v>
      </c>
      <c r="Q113" s="134" t="s">
        <v>307</v>
      </c>
    </row>
    <row r="114" spans="1:17" s="21" customFormat="1" ht="41.25" customHeight="1" x14ac:dyDescent="0.2">
      <c r="A114" s="54" t="s">
        <v>219</v>
      </c>
      <c r="B114" s="148">
        <f>[1]шас6х4!D39</f>
        <v>3444000</v>
      </c>
      <c r="C114" s="142">
        <f t="shared" si="3"/>
        <v>4132800</v>
      </c>
      <c r="D114" s="27" t="str">
        <f>[1]шас6х4!AF39</f>
        <v>6х4</v>
      </c>
      <c r="E114" s="28">
        <f>[1]шас6х4!AG39</f>
        <v>2</v>
      </c>
      <c r="F114" s="29">
        <f>[1]шас6х4!AH39</f>
        <v>15.28</v>
      </c>
      <c r="G114" s="30">
        <f>[1]шас6х4!AI39</f>
        <v>300</v>
      </c>
      <c r="H114" s="30">
        <f>[1]шас6х4!AJ39</f>
        <v>292</v>
      </c>
      <c r="I114" s="30" t="str">
        <f>[1]шас6х4!AK39</f>
        <v>ZF9</v>
      </c>
      <c r="J114" s="31">
        <f>[1]шас6х4!AL39</f>
        <v>5.43</v>
      </c>
      <c r="K114" s="30">
        <f>[1]шас6х4!AM39</f>
        <v>5780</v>
      </c>
      <c r="L114" s="33" t="str">
        <f>[1]шас6х4!AN39</f>
        <v>─</v>
      </c>
      <c r="M114" s="33" t="str">
        <f>[1]шас6х4!AO39</f>
        <v>10.00R20 11R22,5</v>
      </c>
      <c r="N114" s="33">
        <f>[1]шас6х4!AP39</f>
        <v>210</v>
      </c>
      <c r="O114" s="33" t="str">
        <f>[1]шас6х4!AQ39</f>
        <v>─</v>
      </c>
      <c r="P114" s="34" t="str">
        <f>[1]шас6х4!AR39</f>
        <v>МКБ, МОБ, дв. Cummins ISB6.7E5 300 (Е-5), ТНВД BOSCH, система нейтрализации ОГ(AdBlue), Common Rail, аэродинам.козырек, ДЗК, КОМ ZF,  УВЭОС</v>
      </c>
      <c r="Q114" s="134" t="s">
        <v>307</v>
      </c>
    </row>
    <row r="115" spans="1:17" s="21" customFormat="1" ht="38.25" x14ac:dyDescent="0.2">
      <c r="A115" s="54" t="s">
        <v>220</v>
      </c>
      <c r="B115" s="148">
        <f>[1]шас6х4!D40</f>
        <v>3444000</v>
      </c>
      <c r="C115" s="142">
        <f t="shared" si="3"/>
        <v>4132800</v>
      </c>
      <c r="D115" s="27" t="str">
        <f>[1]шас6х4!AF40</f>
        <v>6х4</v>
      </c>
      <c r="E115" s="28">
        <f>[1]шас6х4!AG40</f>
        <v>2</v>
      </c>
      <c r="F115" s="29">
        <f>[1]шас6х4!AH40</f>
        <v>14.72</v>
      </c>
      <c r="G115" s="30">
        <f>[1]шас6х4!AI40</f>
        <v>300</v>
      </c>
      <c r="H115" s="30">
        <f>[1]шас6х4!AJ40</f>
        <v>300</v>
      </c>
      <c r="I115" s="30" t="str">
        <f>[1]шас6х4!AK40</f>
        <v>ZF9</v>
      </c>
      <c r="J115" s="31">
        <f>[1]шас6х4!AL40</f>
        <v>4.9800000000000004</v>
      </c>
      <c r="K115" s="30">
        <f>[1]шас6х4!AM40</f>
        <v>5755</v>
      </c>
      <c r="L115" s="33" t="str">
        <f>[1]шас6х4!AN40</f>
        <v>─</v>
      </c>
      <c r="M115" s="33" t="str">
        <f>[1]шас6х4!AO40</f>
        <v>10.00R20 11R22,5</v>
      </c>
      <c r="N115" s="33">
        <f>[1]шас6х4!AP40</f>
        <v>210</v>
      </c>
      <c r="O115" s="33" t="str">
        <f>[1]шас6х4!AQ40</f>
        <v>─</v>
      </c>
      <c r="P115" s="34" t="str">
        <f>[1]шас6х4!AR40</f>
        <v>МКБ, МОБ, дв. КАМАЗ 740.705-300 (Е-5), ТНВД BOSCH, система нейтрализации ОГ(AdBlue), Common Rail, ДЗК, аэродинам.козырек, КОМ ZF, УВЭОС</v>
      </c>
      <c r="Q115" s="134" t="s">
        <v>307</v>
      </c>
    </row>
    <row r="116" spans="1:17" s="91" customFormat="1" ht="56.25" customHeight="1" x14ac:dyDescent="0.2">
      <c r="A116" s="92" t="s">
        <v>226</v>
      </c>
      <c r="B116" s="148">
        <f>[1]шас6х4!D46</f>
        <v>3785000</v>
      </c>
      <c r="C116" s="149">
        <f t="shared" si="3"/>
        <v>4542000</v>
      </c>
      <c r="D116" s="96" t="str">
        <f>[1]шас6х4!AF46</f>
        <v>6х4</v>
      </c>
      <c r="E116" s="97">
        <f>[1]шас6х4!AG46</f>
        <v>2</v>
      </c>
      <c r="F116" s="98">
        <f>[1]шас6х4!AH46</f>
        <v>16</v>
      </c>
      <c r="G116" s="99">
        <f>[1]шас6х4!AI46</f>
        <v>300</v>
      </c>
      <c r="H116" s="99">
        <f>[1]шас6х4!AJ46</f>
        <v>292</v>
      </c>
      <c r="I116" s="99" t="str">
        <f>[1]шас6х4!AK46</f>
        <v>ZF9</v>
      </c>
      <c r="J116" s="100">
        <f>[1]шас6х4!AL46</f>
        <v>5.94</v>
      </c>
      <c r="K116" s="99">
        <f>[1]шас6х4!AM46</f>
        <v>7560</v>
      </c>
      <c r="L116" s="97">
        <f>[1]шас6х4!AN46</f>
        <v>1</v>
      </c>
      <c r="M116" s="97" t="str">
        <f>[1]шас6х4!AO46</f>
        <v>11.00R20 11R22,5</v>
      </c>
      <c r="N116" s="97">
        <f>[1]шас6х4!AP46</f>
        <v>500</v>
      </c>
      <c r="O116" s="97" t="str">
        <f>[1]шас6х4!AQ46</f>
        <v>шк-пет.</v>
      </c>
      <c r="P116" s="101" t="str">
        <f>[1]шас6х4!AR46</f>
        <v>МКБ, МОБ, дв. Cummins ISB6.7E5 300 (Е-5), ТНВД BOSCH, система нейтрализ. ОГ(AdBlue), ДЗК, аэродинам.козырек, боковая защита, пер. и зад. подвески пневмат-ие, отопитель каб. Планар 4Д, тахограф российского стандарта с блоком СКЗИ, УВЭОС</v>
      </c>
      <c r="Q116" s="166" t="s">
        <v>307</v>
      </c>
    </row>
    <row r="117" spans="1:17" s="91" customFormat="1" ht="51" x14ac:dyDescent="0.2">
      <c r="A117" s="92" t="s">
        <v>228</v>
      </c>
      <c r="B117" s="151">
        <f>'[1]шас тяж'!D18</f>
        <v>4508000</v>
      </c>
      <c r="C117" s="149">
        <f t="shared" si="3"/>
        <v>5409600</v>
      </c>
      <c r="D117" s="96" t="str">
        <f>'[1]шас тяж'!AO18</f>
        <v>6х4</v>
      </c>
      <c r="E117" s="96">
        <f>'[1]шас тяж'!AP18</f>
        <v>2</v>
      </c>
      <c r="F117" s="96">
        <f>'[1]шас тяж'!AQ18</f>
        <v>23.675000000000001</v>
      </c>
      <c r="G117" s="96">
        <f>'[1]шас тяж'!AR18</f>
        <v>400</v>
      </c>
      <c r="H117" s="96">
        <f>'[1]шас тяж'!AS18</f>
        <v>390</v>
      </c>
      <c r="I117" s="96" t="str">
        <f>'[1]шас тяж'!AT18</f>
        <v>ZF16</v>
      </c>
      <c r="J117" s="96">
        <f>'[1]шас тяж'!AU18</f>
        <v>5.1100000000000003</v>
      </c>
      <c r="K117" s="96">
        <f>'[1]шас тяж'!AV18</f>
        <v>4780</v>
      </c>
      <c r="L117" s="96" t="str">
        <f>'[1]шас тяж'!AW18</f>
        <v>─</v>
      </c>
      <c r="M117" s="96" t="str">
        <f>'[1]шас тяж'!AX18</f>
        <v>315/80R22,5</v>
      </c>
      <c r="N117" s="96">
        <f>'[1]шас тяж'!AY18</f>
        <v>350</v>
      </c>
      <c r="O117" s="96" t="str">
        <f>'[1]шас тяж'!AZ18</f>
        <v>─</v>
      </c>
      <c r="P117" s="167" t="str">
        <f>'[1]шас тяж'!BA18</f>
        <v xml:space="preserve">МКБ, МОБ, дв. Cummins ISL 400 50 (Е-5), топл. ап. BOSCH, Common Rail, система нейтрализ. ОГ (AdBlue),  ДЗК, КОМ  FH 9731, пневмоподв. каб., рестайлинг-2, кондиционер, тахограф российского стандарта с блоком СКЗИ, УВЭОС </v>
      </c>
      <c r="Q117" s="166"/>
    </row>
    <row r="118" spans="1:17" s="91" customFormat="1" ht="38.25" x14ac:dyDescent="0.2">
      <c r="A118" s="92" t="s">
        <v>229</v>
      </c>
      <c r="B118" s="151">
        <f>'[1]шас тяж'!D19</f>
        <v>4356000</v>
      </c>
      <c r="C118" s="149">
        <f t="shared" si="3"/>
        <v>5227200</v>
      </c>
      <c r="D118" s="96" t="str">
        <f>'[1]шас тяж'!AO19</f>
        <v>6х4</v>
      </c>
      <c r="E118" s="96">
        <f>'[1]шас тяж'!AP19</f>
        <v>2</v>
      </c>
      <c r="F118" s="96">
        <f>'[1]шас тяж'!AQ19</f>
        <v>23.675000000000001</v>
      </c>
      <c r="G118" s="96">
        <f>'[1]шас тяж'!AR19</f>
        <v>400</v>
      </c>
      <c r="H118" s="96">
        <f>'[1]шас тяж'!AS19</f>
        <v>390</v>
      </c>
      <c r="I118" s="96" t="str">
        <f>'[1]шас тяж'!AT19</f>
        <v>ZF16</v>
      </c>
      <c r="J118" s="96">
        <f>'[1]шас тяж'!AU19</f>
        <v>5.1100000000000003</v>
      </c>
      <c r="K118" s="96">
        <f>'[1]шас тяж'!AV19</f>
        <v>4780</v>
      </c>
      <c r="L118" s="96" t="str">
        <f>'[1]шас тяж'!AW19</f>
        <v>─</v>
      </c>
      <c r="M118" s="96" t="str">
        <f>'[1]шас тяж'!AX19</f>
        <v>315/80R22,5</v>
      </c>
      <c r="N118" s="96">
        <f>'[1]шас тяж'!AY19</f>
        <v>350</v>
      </c>
      <c r="O118" s="96" t="str">
        <f>'[1]шас тяж'!AZ19</f>
        <v>─</v>
      </c>
      <c r="P118" s="167" t="str">
        <f>'[1]шас тяж'!BA19</f>
        <v xml:space="preserve">МКБ, МОБ, дв. Cummins ISL 400 50 (Е-5), топл. ап. BOSCH, Common Rail, система нейтрализ. ОГ (AdBlue),  ДЗК, КОМ FH 9731, пневмоподв. каб., УВЭОС </v>
      </c>
      <c r="Q118" s="166"/>
    </row>
    <row r="119" spans="1:17" s="91" customFormat="1" ht="55.5" customHeight="1" x14ac:dyDescent="0.2">
      <c r="A119" s="92" t="s">
        <v>230</v>
      </c>
      <c r="B119" s="151">
        <f>'[1]шас тяж'!D20</f>
        <v>4359000</v>
      </c>
      <c r="C119" s="149">
        <f t="shared" si="3"/>
        <v>5230800</v>
      </c>
      <c r="D119" s="96" t="str">
        <f>'[1]шас тяж'!AO20</f>
        <v>6х4</v>
      </c>
      <c r="E119" s="97">
        <f>'[1]шас тяж'!AP20</f>
        <v>2</v>
      </c>
      <c r="F119" s="98">
        <f>'[1]шас тяж'!AQ20</f>
        <v>23.675000000000001</v>
      </c>
      <c r="G119" s="99">
        <f>'[1]шас тяж'!AR20</f>
        <v>400</v>
      </c>
      <c r="H119" s="99">
        <f>'[1]шас тяж'!AS20</f>
        <v>390</v>
      </c>
      <c r="I119" s="99" t="str">
        <f>'[1]шас тяж'!AT20</f>
        <v>ZF16</v>
      </c>
      <c r="J119" s="100">
        <f>'[1]шас тяж'!AU20</f>
        <v>5.1100000000000003</v>
      </c>
      <c r="K119" s="99">
        <f>'[1]шас тяж'!AV20</f>
        <v>4780</v>
      </c>
      <c r="L119" s="97" t="str">
        <f>'[1]шас тяж'!AW20</f>
        <v>─</v>
      </c>
      <c r="M119" s="97" t="str">
        <f>'[1]шас тяж'!AX20</f>
        <v>315/80R22,5</v>
      </c>
      <c r="N119" s="97">
        <f>'[1]шас тяж'!AY20</f>
        <v>350</v>
      </c>
      <c r="O119" s="97" t="str">
        <f>'[1]шас тяж'!AZ20</f>
        <v>шк-пет.</v>
      </c>
      <c r="P119" s="101" t="str">
        <f>'[1]шас тяж'!BA20</f>
        <v xml:space="preserve">МКБ, МОБ, дв. Cummins ISL 400 50 (Е-5), топл. ап. BOSCH, Common Rail, система нейтрализ. ОГ (AdBlue),  ДЗК, КОМ c насосом, аэродинамич.козырек, боковая зашита, пневмоподв. каб., тахограф российского стандарта с блоком СКЗИ, УВЭОС </v>
      </c>
      <c r="Q119" s="166" t="s">
        <v>308</v>
      </c>
    </row>
    <row r="120" spans="1:17" s="91" customFormat="1" ht="51" x14ac:dyDescent="0.2">
      <c r="A120" s="92" t="s">
        <v>231</v>
      </c>
      <c r="B120" s="151">
        <f>'[1]шас тяж'!D21</f>
        <v>4355000</v>
      </c>
      <c r="C120" s="149">
        <f t="shared" si="3"/>
        <v>5226000</v>
      </c>
      <c r="D120" s="96" t="str">
        <f>'[1]шас тяж'!AO21</f>
        <v>6х4</v>
      </c>
      <c r="E120" s="97">
        <f>'[1]шас тяж'!AP21</f>
        <v>2</v>
      </c>
      <c r="F120" s="98">
        <f>'[1]шас тяж'!AQ21</f>
        <v>23.824999999999999</v>
      </c>
      <c r="G120" s="99">
        <f>'[1]шас тяж'!AR21</f>
        <v>400</v>
      </c>
      <c r="H120" s="99">
        <f>'[1]шас тяж'!AS21</f>
        <v>390</v>
      </c>
      <c r="I120" s="99" t="str">
        <f>'[1]шас тяж'!AT21</f>
        <v>ZF16</v>
      </c>
      <c r="J120" s="100">
        <f>'[1]шас тяж'!AU21</f>
        <v>5.1100000000000003</v>
      </c>
      <c r="K120" s="99">
        <f>'[1]шас тяж'!AV21</f>
        <v>4780</v>
      </c>
      <c r="L120" s="97" t="str">
        <f>'[1]шас тяж'!AW21</f>
        <v>─</v>
      </c>
      <c r="M120" s="97" t="str">
        <f>'[1]шас тяж'!AX21</f>
        <v>315/80R22,5</v>
      </c>
      <c r="N120" s="97">
        <f>'[1]шас тяж'!AY21</f>
        <v>350</v>
      </c>
      <c r="O120" s="97" t="str">
        <f>'[1]шас тяж'!AZ21</f>
        <v>шк-пет.</v>
      </c>
      <c r="P120" s="101" t="str">
        <f>'[1]шас тяж'!BA21</f>
        <v xml:space="preserve">МКБ, МОБ, дв. Cummins ISL 400 50 (Е-5), топл. ап. BOSCH, Common Rail, система нейтрализ. ОГ (AdBlue),  КОМ c насосом, пневмоподв. каб., аэродинамич.козырек, боковая защита, тахограф российского стандарта с блоком СКЗИ, УВЭОС </v>
      </c>
      <c r="Q120" s="166" t="s">
        <v>308</v>
      </c>
    </row>
    <row r="121" spans="1:17" s="91" customFormat="1" ht="54" customHeight="1" x14ac:dyDescent="0.2">
      <c r="A121" s="92" t="s">
        <v>232</v>
      </c>
      <c r="B121" s="151">
        <f>'[1]шас тяж'!D22</f>
        <v>4332000</v>
      </c>
      <c r="C121" s="149">
        <f t="shared" si="3"/>
        <v>5198400</v>
      </c>
      <c r="D121" s="96" t="str">
        <f>'[1]шас тяж'!AO22</f>
        <v>6х4</v>
      </c>
      <c r="E121" s="97">
        <f>'[1]шас тяж'!AP22</f>
        <v>2</v>
      </c>
      <c r="F121" s="98">
        <f>'[1]шас тяж'!AQ22</f>
        <v>23.675000000000001</v>
      </c>
      <c r="G121" s="99">
        <f>'[1]шас тяж'!AR22</f>
        <v>400</v>
      </c>
      <c r="H121" s="99">
        <f>'[1]шас тяж'!AS22</f>
        <v>390</v>
      </c>
      <c r="I121" s="99" t="str">
        <f>'[1]шас тяж'!AT22</f>
        <v>ZF16</v>
      </c>
      <c r="J121" s="100">
        <f>'[1]шас тяж'!AU22</f>
        <v>5.1100000000000003</v>
      </c>
      <c r="K121" s="99">
        <f>'[1]шас тяж'!AV22</f>
        <v>4780</v>
      </c>
      <c r="L121" s="97" t="str">
        <f>'[1]шас тяж'!AW22</f>
        <v>─</v>
      </c>
      <c r="M121" s="97" t="str">
        <f>'[1]шас тяж'!AX22</f>
        <v>315/80R22,5</v>
      </c>
      <c r="N121" s="97">
        <f>'[1]шас тяж'!AY22</f>
        <v>350</v>
      </c>
      <c r="O121" s="97" t="str">
        <f>'[1]шас тяж'!AZ22</f>
        <v>шк-пет.</v>
      </c>
      <c r="P121" s="101" t="str">
        <f>'[1]шас тяж'!BA22</f>
        <v xml:space="preserve">МКБ, МОБ, дв. Cummins ISL 400 50 (Е-5), топл. ап. BOSCH, Common Rail, система нейтрализ. ОГ (AdBlue),  ДЗК, КОМ c насосом, пневмоподв. каб., аэродинамич.козырек, боковая защита, УВЭОС </v>
      </c>
      <c r="Q121" s="166" t="s">
        <v>308</v>
      </c>
    </row>
    <row r="122" spans="1:17" s="91" customFormat="1" ht="63" customHeight="1" x14ac:dyDescent="0.2">
      <c r="A122" s="23" t="s">
        <v>235</v>
      </c>
      <c r="B122" s="148">
        <f>'[1]шас тяж'!D25</f>
        <v>4686000</v>
      </c>
      <c r="C122" s="109">
        <f t="shared" si="3"/>
        <v>5623200</v>
      </c>
      <c r="D122" s="27" t="str">
        <f>'[1]шас тяж'!AO25</f>
        <v>8х4</v>
      </c>
      <c r="E122" s="105">
        <f>'[1]шас тяж'!AP25</f>
        <v>2</v>
      </c>
      <c r="F122" s="29">
        <f>'[1]шас тяж'!AQ25</f>
        <v>30.07</v>
      </c>
      <c r="G122" s="30">
        <f>'[1]шас тяж'!AR25</f>
        <v>400</v>
      </c>
      <c r="H122" s="30">
        <f>'[1]шас тяж'!AS25</f>
        <v>390</v>
      </c>
      <c r="I122" s="30" t="str">
        <f>'[1]шас тяж'!AT25</f>
        <v>ZF16</v>
      </c>
      <c r="J122" s="31">
        <f>'[1]шас тяж'!AU25</f>
        <v>5.1100000000000003</v>
      </c>
      <c r="K122" s="30">
        <f>'[1]шас тяж'!AV25</f>
        <v>6000</v>
      </c>
      <c r="L122" s="33" t="str">
        <f>'[1]шас тяж'!AW25</f>
        <v>─</v>
      </c>
      <c r="M122" s="33" t="str">
        <f>'[1]шас тяж'!AX25</f>
        <v>315/80R22,5</v>
      </c>
      <c r="N122" s="33">
        <f>'[1]шас тяж'!AY25</f>
        <v>210</v>
      </c>
      <c r="O122" s="33" t="str">
        <f>'[1]шас тяж'!AZ25</f>
        <v>─</v>
      </c>
      <c r="P122" s="34" t="str">
        <f>'[1]шас тяж'!BA25</f>
        <v>МКБ, МОБ, дв. Cummins ISL 400 50 (Е-5), система нейтрализ. ОГ(AdBlue), Common Rail, ТНВД BOSCH, ДЗК,  аэродинам.козырек, боковая защита, КОМ c насосом, пневмоподв. каб., тахограф российского стандарта с блоком СКЗИ, УВЭОС</v>
      </c>
      <c r="Q122" s="134" t="s">
        <v>310</v>
      </c>
    </row>
    <row r="123" spans="1:17" s="91" customFormat="1" ht="55.5" customHeight="1" x14ac:dyDescent="0.2">
      <c r="A123" s="23" t="s">
        <v>236</v>
      </c>
      <c r="B123" s="148">
        <f>'[1]шас тяж'!D26</f>
        <v>4463000</v>
      </c>
      <c r="C123" s="109">
        <f t="shared" si="3"/>
        <v>5355600</v>
      </c>
      <c r="D123" s="27" t="str">
        <f>'[1]шас тяж'!AO26</f>
        <v>8х4</v>
      </c>
      <c r="E123" s="105">
        <f>'[1]шас тяж'!AP26</f>
        <v>2</v>
      </c>
      <c r="F123" s="29">
        <f>'[1]шас тяж'!AQ26</f>
        <v>30.074999999999999</v>
      </c>
      <c r="G123" s="30">
        <f>'[1]шас тяж'!AR26</f>
        <v>400</v>
      </c>
      <c r="H123" s="30">
        <f>'[1]шас тяж'!AS26</f>
        <v>400</v>
      </c>
      <c r="I123" s="30" t="str">
        <f>'[1]шас тяж'!AT26</f>
        <v>ZF16</v>
      </c>
      <c r="J123" s="31">
        <f>'[1]шас тяж'!AU26</f>
        <v>5.1100000000000003</v>
      </c>
      <c r="K123" s="30">
        <f>'[1]шас тяж'!AV26</f>
        <v>6140</v>
      </c>
      <c r="L123" s="33" t="str">
        <f>'[1]шас тяж'!AW26</f>
        <v>─</v>
      </c>
      <c r="M123" s="33" t="str">
        <f>'[1]шас тяж'!AX26</f>
        <v>315/80R22,5</v>
      </c>
      <c r="N123" s="33">
        <f>'[1]шас тяж'!AY26</f>
        <v>210</v>
      </c>
      <c r="O123" s="33" t="str">
        <f>'[1]шас тяж'!AZ26</f>
        <v>─</v>
      </c>
      <c r="P123" s="34" t="str">
        <f>'[1]шас тяж'!BA26</f>
        <v>МКБ, МОБ, дв. КАМАЗ-740.735-400 (E-5), топл. ап. BOSCH, система нейтрализ. ОГ(AdBlue), ДЗК,  аэродинам.козырек, боковая защита, КОМ c насосом, КП газов, пневмоподв. каб., тахограф российского стандарта с блоком СКЗИ, УВЭОС</v>
      </c>
      <c r="Q123" s="134" t="s">
        <v>310</v>
      </c>
    </row>
    <row r="124" spans="1:17" s="21" customFormat="1" ht="42" customHeight="1" x14ac:dyDescent="0.2">
      <c r="A124" s="54" t="s">
        <v>237</v>
      </c>
      <c r="B124" s="148">
        <f>'[1]шас тяж'!D27</f>
        <v>4712000</v>
      </c>
      <c r="C124" s="109">
        <f t="shared" si="3"/>
        <v>5654400</v>
      </c>
      <c r="D124" s="27" t="str">
        <f>'[1]шас тяж'!AO27</f>
        <v>8х4</v>
      </c>
      <c r="E124" s="28">
        <f>'[1]шас тяж'!AP27</f>
        <v>2</v>
      </c>
      <c r="F124" s="29">
        <f>'[1]шас тяж'!AQ27</f>
        <v>30.07</v>
      </c>
      <c r="G124" s="30">
        <f>'[1]шас тяж'!AR27</f>
        <v>400</v>
      </c>
      <c r="H124" s="30">
        <f>'[1]шас тяж'!AS27</f>
        <v>390</v>
      </c>
      <c r="I124" s="30" t="str">
        <f>'[1]шас тяж'!AT27</f>
        <v>ZF16</v>
      </c>
      <c r="J124" s="31">
        <f>'[1]шас тяж'!AU27</f>
        <v>5.1100000000000003</v>
      </c>
      <c r="K124" s="30">
        <f>'[1]шас тяж'!AV27</f>
        <v>6000</v>
      </c>
      <c r="L124" s="33" t="str">
        <f>'[1]шас тяж'!AW27</f>
        <v>─</v>
      </c>
      <c r="M124" s="33" t="str">
        <f>'[1]шас тяж'!AX27</f>
        <v>315/80R22,5</v>
      </c>
      <c r="N124" s="33">
        <f>'[1]шас тяж'!AY27</f>
        <v>210</v>
      </c>
      <c r="O124" s="33" t="str">
        <f>'[1]шас тяж'!AZ27</f>
        <v>─</v>
      </c>
      <c r="P124" s="34" t="str">
        <f>'[1]шас тяж'!BA27</f>
        <v>МКБ, МОБ, дв. Cummins ISL 400 50 (Е-5), система нейтрализ. ОГ(AdBlue), Common Rail, ТНВД BOSCH, ДЗК, КОМ FH 9731, аэродинамич.козырек, боковая защита, пневмоподв. каб., УВЭОС</v>
      </c>
      <c r="Q124" s="134" t="s">
        <v>310</v>
      </c>
    </row>
    <row r="125" spans="1:17" s="21" customFormat="1" ht="48.75" customHeight="1" x14ac:dyDescent="0.2">
      <c r="A125" s="54" t="s">
        <v>238</v>
      </c>
      <c r="B125" s="148">
        <f>'[1]шас тяж'!D28</f>
        <v>4759000</v>
      </c>
      <c r="C125" s="109">
        <f t="shared" si="3"/>
        <v>5710800</v>
      </c>
      <c r="D125" s="27" t="str">
        <f>'[1]шас тяж'!AO28</f>
        <v>8х4</v>
      </c>
      <c r="E125" s="28">
        <f>'[1]шас тяж'!AP28</f>
        <v>2</v>
      </c>
      <c r="F125" s="29">
        <f>'[1]шас тяж'!AQ28</f>
        <v>29.77</v>
      </c>
      <c r="G125" s="30">
        <f>'[1]шас тяж'!AR28</f>
        <v>400</v>
      </c>
      <c r="H125" s="30">
        <f>'[1]шас тяж'!AS28</f>
        <v>390</v>
      </c>
      <c r="I125" s="30" t="str">
        <f>'[1]шас тяж'!AT28</f>
        <v>ZF16</v>
      </c>
      <c r="J125" s="31">
        <f>'[1]шас тяж'!AU28</f>
        <v>5.1100000000000003</v>
      </c>
      <c r="K125" s="30">
        <f>'[1]шас тяж'!AV28</f>
        <v>7330</v>
      </c>
      <c r="L125" s="33" t="str">
        <f>'[1]шас тяж'!AW28</f>
        <v>─</v>
      </c>
      <c r="M125" s="33" t="str">
        <f>'[1]шас тяж'!AX28</f>
        <v>315/80R22,5</v>
      </c>
      <c r="N125" s="33" t="str">
        <f>'[1]шас тяж'!AY28</f>
        <v>210х2</v>
      </c>
      <c r="O125" s="33" t="str">
        <f>'[1]шас тяж'!AZ28</f>
        <v>─</v>
      </c>
      <c r="P125" s="34" t="str">
        <f>'[1]шас тяж'!BA28</f>
        <v>МКБ, МОБ, дв. Cummins ISL 400 50 (Е-5), система нейтрализ. ОГ(AdBlue), Common Rail, ТНВД BOSCH, ДЗК, аэродинамич.козырек, КОМ FH 9731, пневмоподв. каб., УВЭОС</v>
      </c>
      <c r="Q125" s="134" t="s">
        <v>328</v>
      </c>
    </row>
    <row r="126" spans="1:17" s="21" customFormat="1" ht="42.75" customHeight="1" x14ac:dyDescent="0.2">
      <c r="A126" s="54" t="s">
        <v>239</v>
      </c>
      <c r="B126" s="148">
        <f>'[1]шас тяж'!D29</f>
        <v>4434000</v>
      </c>
      <c r="C126" s="109">
        <f t="shared" si="3"/>
        <v>5320800</v>
      </c>
      <c r="D126" s="27" t="str">
        <f>'[1]шас тяж'!AO29</f>
        <v>8х4</v>
      </c>
      <c r="E126" s="28">
        <f>'[1]шас тяж'!AP29</f>
        <v>2</v>
      </c>
      <c r="F126" s="29">
        <f>'[1]шас тяж'!AQ29</f>
        <v>29.7</v>
      </c>
      <c r="G126" s="30">
        <f>'[1]шас тяж'!AR29</f>
        <v>400</v>
      </c>
      <c r="H126" s="30">
        <f>'[1]шас тяж'!AS29</f>
        <v>400</v>
      </c>
      <c r="I126" s="30" t="str">
        <f>'[1]шас тяж'!AT29</f>
        <v>ZF16</v>
      </c>
      <c r="J126" s="31">
        <f>'[1]шас тяж'!AU29</f>
        <v>5.1100000000000003</v>
      </c>
      <c r="K126" s="30">
        <f>'[1]шас тяж'!AV29</f>
        <v>7330</v>
      </c>
      <c r="L126" s="33" t="str">
        <f>'[1]шас тяж'!AW29</f>
        <v>─</v>
      </c>
      <c r="M126" s="33" t="str">
        <f>'[1]шас тяж'!AX29</f>
        <v>315/80R22,5</v>
      </c>
      <c r="N126" s="33" t="str">
        <f>'[1]шас тяж'!AY29</f>
        <v>2х210</v>
      </c>
      <c r="O126" s="33" t="str">
        <f>'[1]шас тяж'!AZ29</f>
        <v>─</v>
      </c>
      <c r="P126" s="34" t="str">
        <f>'[1]шас тяж'!BA29</f>
        <v>МКБ, МОБ, дв. КАМАЗ-740.735-400 (E-5), топл. ап. BOSCH, система нейтрализ. ОГ(AdBlue), ДЗК,  аэродинам.козырек, пневмоподв. каб., УВЭОС</v>
      </c>
      <c r="Q126" s="134" t="s">
        <v>310</v>
      </c>
    </row>
    <row r="127" spans="1:17" s="21" customFormat="1" ht="92.25" customHeight="1" x14ac:dyDescent="0.2">
      <c r="A127" s="54" t="s">
        <v>241</v>
      </c>
      <c r="B127" s="73">
        <f>'[1]шас тяж'!D31</f>
        <v>5865000</v>
      </c>
      <c r="C127" s="133">
        <f t="shared" si="3"/>
        <v>7038000</v>
      </c>
      <c r="D127" s="27" t="str">
        <f>'[1]шас тяж'!AO31</f>
        <v>6х4</v>
      </c>
      <c r="E127" s="28">
        <f>'[1]шас тяж'!AP31</f>
        <v>2</v>
      </c>
      <c r="F127" s="29">
        <f>'[1]шас тяж'!AQ31</f>
        <v>16.920000000000002</v>
      </c>
      <c r="G127" s="30">
        <f>'[1]шас тяж'!AR31</f>
        <v>401</v>
      </c>
      <c r="H127" s="30">
        <f>'[1]шас тяж'!AS31</f>
        <v>401</v>
      </c>
      <c r="I127" s="30" t="str">
        <f>'[1]шас тяж'!AT31</f>
        <v>ZF
12АS</v>
      </c>
      <c r="J127" s="29">
        <f>'[1]шас тяж'!AU31</f>
        <v>3.7</v>
      </c>
      <c r="K127" s="30">
        <f>'[1]шас тяж'!AV31</f>
        <v>6625</v>
      </c>
      <c r="L127" s="33">
        <f>'[1]шас тяж'!AW31</f>
        <v>1</v>
      </c>
      <c r="M127" s="33" t="str">
        <f>'[1]шас тяж'!AX31</f>
        <v>385/55 R22,5
315/70 R22,5</v>
      </c>
      <c r="N127" s="30">
        <f>'[1]шас тяж'!AY31</f>
        <v>450</v>
      </c>
      <c r="O127" s="33" t="str">
        <f>'[1]шас тяж'!AZ31</f>
        <v>шк-пет.</v>
      </c>
      <c r="P127" s="34" t="str">
        <f>'[1]шас тяж'!BA31</f>
        <v>дв. Mercedes-Benz OM457LA (Евро-5), система нейтрализ. ОГ(AdBlue), АКПП ZF 12AS2135 с КОМ NH/4c, вед. мосты Dana на пн.подвеске, МКБ, МОБ, ECAS, EBS, ESP, ASR, кабина Daimler (низкая), кондиционер, отопитель каб. Webasto AT 2000 STC, тахограф российского стандарта с блоком СКЗИ (ADR), защ. кожух т.бака, защита электропроводки, проблеск. маячки, кнопка авар-го откл-я массы в каб., ДЗК, УВЭОС</v>
      </c>
      <c r="Q127" s="134" t="s">
        <v>309</v>
      </c>
    </row>
    <row r="128" spans="1:17" s="21" customFormat="1" ht="92.25" customHeight="1" x14ac:dyDescent="0.2">
      <c r="A128" s="61" t="s">
        <v>243</v>
      </c>
      <c r="B128" s="152">
        <f>'[1]шас тяж'!D33</f>
        <v>5610000</v>
      </c>
      <c r="C128" s="168">
        <f t="shared" si="3"/>
        <v>6732000</v>
      </c>
      <c r="D128" s="58" t="str">
        <f>'[1]шас тяж'!AO33</f>
        <v>6x2-2</v>
      </c>
      <c r="E128" s="62">
        <f>'[1]шас тяж'!AP33</f>
        <v>2</v>
      </c>
      <c r="F128" s="63">
        <f>'[1]шас тяж'!AQ33</f>
        <v>17.11</v>
      </c>
      <c r="G128" s="64">
        <f>'[1]шас тяж'!AR33</f>
        <v>401</v>
      </c>
      <c r="H128" s="64">
        <f>'[1]шас тяж'!AS33</f>
        <v>401</v>
      </c>
      <c r="I128" s="64" t="str">
        <f>'[1]шас тяж'!AT33</f>
        <v>ZF
12АS</v>
      </c>
      <c r="J128" s="63">
        <f>'[1]шас тяж'!AU33</f>
        <v>3.077</v>
      </c>
      <c r="K128" s="64">
        <f>'[1]шас тяж'!AV33</f>
        <v>6670</v>
      </c>
      <c r="L128" s="67">
        <f>'[1]шас тяж'!AW33</f>
        <v>1</v>
      </c>
      <c r="M128" s="67" t="str">
        <f>'[1]шас тяж'!AX33</f>
        <v>385/55 R22,5
315/70 R22,5</v>
      </c>
      <c r="N128" s="64">
        <f>'[1]шас тяж'!AY33</f>
        <v>450</v>
      </c>
      <c r="O128" s="67" t="str">
        <f>'[1]шас тяж'!AZ33</f>
        <v>шк-пет.</v>
      </c>
      <c r="P128" s="68" t="str">
        <f>'[1]шас тяж'!BA33</f>
        <v>дв. Mercedes-Benz OM457LA (Евро-5), система нейтрализ. ОГ(AdBlue), АКПП ZF 12AS2135 с КОМ NH/4c, вед. мост Даймлер HL6 на пн.подвеске, МКБ, ECAS, EBS, ESP, ASR, задняя подъемная ось, кабина Daimler (низкая), кондиционер, отопитель каб. Webasto AT 2000 STC, тахограф российского стандарта с блоком СКЗИ (ADR), защ. кожух т.бака, защита электропроводки, проблеск. маячки, кнопка авар-го откл-я массы в каб., ДЗК, УВЭОС</v>
      </c>
      <c r="Q128" s="134" t="s">
        <v>309</v>
      </c>
    </row>
    <row r="129" spans="1:17" s="21" customFormat="1" ht="55.5" customHeight="1" x14ac:dyDescent="0.2">
      <c r="A129" s="54" t="s">
        <v>244</v>
      </c>
      <c r="B129" s="148">
        <f>'[1]шас тяж'!D34</f>
        <v>4635000</v>
      </c>
      <c r="C129" s="109">
        <f t="shared" si="3"/>
        <v>5562000</v>
      </c>
      <c r="D129" s="27" t="str">
        <f>'[1]шас тяж'!AO34</f>
        <v>6х6</v>
      </c>
      <c r="E129" s="28">
        <f>'[1]шас тяж'!AP34</f>
        <v>2</v>
      </c>
      <c r="F129" s="29">
        <f>'[1]шас тяж'!AQ34</f>
        <v>22.225000000000001</v>
      </c>
      <c r="G129" s="30">
        <f>'[1]шас тяж'!AR34</f>
        <v>400</v>
      </c>
      <c r="H129" s="30">
        <f>'[1]шас тяж'!AS34</f>
        <v>400</v>
      </c>
      <c r="I129" s="30" t="str">
        <f>'[1]шас тяж'!AT34</f>
        <v>ZF16</v>
      </c>
      <c r="J129" s="31">
        <f>'[1]шас тяж'!AU34</f>
        <v>5.1100000000000003</v>
      </c>
      <c r="K129" s="30">
        <f>'[1]шас тяж'!AV34</f>
        <v>4780</v>
      </c>
      <c r="L129" s="33" t="str">
        <f>'[1]шас тяж'!AW34</f>
        <v>─</v>
      </c>
      <c r="M129" s="33" t="str">
        <f>'[1]шас тяж'!AX34</f>
        <v>12.00R20</v>
      </c>
      <c r="N129" s="33">
        <f>'[1]шас тяж'!AY34</f>
        <v>350</v>
      </c>
      <c r="O129" s="33" t="str">
        <f>'[1]шас тяж'!AZ34</f>
        <v>─</v>
      </c>
      <c r="P129" s="34" t="str">
        <f>'[1]шас тяж'!BA34</f>
        <v xml:space="preserve">МКБ, МОБ, дв. КАМАЗ-740.735-400 (E-5), топл. ап. BOSCH, система нейтрализ. ОГ(AdBlue), РК КАМАЗ-6522, пневмоподв. каб., аэродинамич.козырек, боковая защита, тахограф российского стандарта с блоком СКЗИ, УВЭОС </v>
      </c>
      <c r="Q129" s="134" t="s">
        <v>308</v>
      </c>
    </row>
    <row r="130" spans="1:17" s="21" customFormat="1" ht="57.6" customHeight="1" x14ac:dyDescent="0.2">
      <c r="A130" s="54" t="s">
        <v>245</v>
      </c>
      <c r="B130" s="148">
        <f>'[1]шас тяж'!D35</f>
        <v>5073000</v>
      </c>
      <c r="C130" s="109">
        <f t="shared" si="3"/>
        <v>6087600</v>
      </c>
      <c r="D130" s="27" t="str">
        <f>'[1]шас тяж'!AO35</f>
        <v>6х6</v>
      </c>
      <c r="E130" s="28">
        <f>'[1]шас тяж'!AP35</f>
        <v>1</v>
      </c>
      <c r="F130" s="29">
        <f>'[1]шас тяж'!AQ35</f>
        <v>22.774999999999999</v>
      </c>
      <c r="G130" s="30">
        <f>'[1]шас тяж'!AR35</f>
        <v>400</v>
      </c>
      <c r="H130" s="30">
        <f>'[1]шас тяж'!AS35</f>
        <v>400</v>
      </c>
      <c r="I130" s="30" t="str">
        <f>'[1]шас тяж'!AT35</f>
        <v>ZF16</v>
      </c>
      <c r="J130" s="31">
        <f>'[1]шас тяж'!AU35</f>
        <v>6.33</v>
      </c>
      <c r="K130" s="30">
        <f>'[1]шас тяж'!AV35</f>
        <v>4860</v>
      </c>
      <c r="L130" s="33" t="str">
        <f>'[1]шас тяж'!AW35</f>
        <v>─</v>
      </c>
      <c r="M130" s="33" t="str">
        <f>'[1]шас тяж'!AX35</f>
        <v>16.00R20</v>
      </c>
      <c r="N130" s="33">
        <f>'[1]шас тяж'!AY35</f>
        <v>350</v>
      </c>
      <c r="O130" s="33" t="str">
        <f>'[1]шас тяж'!AZ35</f>
        <v>─</v>
      </c>
      <c r="P130" s="34" t="str">
        <f>'[1]шас тяж'!BA35</f>
        <v xml:space="preserve">МКБ, МОБ, дв. КАМАЗ-740.735-400 (E-5), топл. ап. BOSCH, система нейтрализ. ОГ(AdBlue), РК КАМАЗ-6522, КОМ c насосом, КП газов, пневмоподв. каб., аэродинамич.козырек, ДЗК, тахограф российского стандарта с блоком СКЗИ, УВЭОС </v>
      </c>
      <c r="Q130" s="134" t="s">
        <v>308</v>
      </c>
    </row>
    <row r="131" spans="1:17" s="21" customFormat="1" ht="66" customHeight="1" x14ac:dyDescent="0.2">
      <c r="A131" s="54" t="s">
        <v>246</v>
      </c>
      <c r="B131" s="148">
        <f>'[1]шас тяж'!D36</f>
        <v>4891000</v>
      </c>
      <c r="C131" s="109">
        <f t="shared" si="3"/>
        <v>5869200</v>
      </c>
      <c r="D131" s="27" t="str">
        <f>'[1]шас тяж'!AO36</f>
        <v>6х6</v>
      </c>
      <c r="E131" s="28">
        <f>'[1]шас тяж'!AP36</f>
        <v>1</v>
      </c>
      <c r="F131" s="29">
        <f>'[1]шас тяж'!AQ36</f>
        <v>19.02</v>
      </c>
      <c r="G131" s="30">
        <f>'[1]шас тяж'!AR36</f>
        <v>400</v>
      </c>
      <c r="H131" s="30">
        <f>'[1]шас тяж'!AS36</f>
        <v>400</v>
      </c>
      <c r="I131" s="30" t="str">
        <f>'[1]шас тяж'!AT36</f>
        <v>ZF16</v>
      </c>
      <c r="J131" s="31">
        <f>'[1]шас тяж'!AU36</f>
        <v>6.33</v>
      </c>
      <c r="K131" s="30">
        <f>'[1]шас тяж'!AV36</f>
        <v>5840</v>
      </c>
      <c r="L131" s="33">
        <f>'[1]шас тяж'!AW36</f>
        <v>1</v>
      </c>
      <c r="M131" s="33" t="str">
        <f>'[1]шас тяж'!AX36</f>
        <v>16.00R20</v>
      </c>
      <c r="N131" s="33">
        <f>'[1]шас тяж'!AY36</f>
        <v>550</v>
      </c>
      <c r="O131" s="33" t="str">
        <f>'[1]шас тяж'!AZ36</f>
        <v>кр-пет.</v>
      </c>
      <c r="P131" s="34" t="str">
        <f>'[1]шас тяж'!BA36</f>
        <v xml:space="preserve">МКБ, МОБ, дв. КАМАЗ-740.735-400 (E-5), топл. ап. BOSCH, система нейтрализ. ОГ(AdBlue), РК КАМАЗ-6522, ДЗК, отоп.каб., север.исполнение., выхлоп вверх, защ. кожух ТБ, аэродинамич.козырек, тахограф российского стандарта с блоком СКЗИ, УВЭОС </v>
      </c>
      <c r="Q131" s="134" t="s">
        <v>308</v>
      </c>
    </row>
    <row r="132" spans="1:17" s="21" customFormat="1" ht="48.75" customHeight="1" x14ac:dyDescent="0.2">
      <c r="A132" s="54" t="s">
        <v>247</v>
      </c>
      <c r="B132" s="148">
        <f>'[1]шас тяж'!D37</f>
        <v>4831000</v>
      </c>
      <c r="C132" s="109">
        <f t="shared" ref="C132:C137" si="4">B132*1.2</f>
        <v>5797200</v>
      </c>
      <c r="D132" s="27" t="str">
        <f>'[1]шас тяж'!AO37</f>
        <v>6х6</v>
      </c>
      <c r="E132" s="28">
        <f>'[1]шас тяж'!AP37</f>
        <v>2</v>
      </c>
      <c r="F132" s="29">
        <f>'[1]шас тяж'!AQ37</f>
        <v>22.05</v>
      </c>
      <c r="G132" s="30">
        <f>'[1]шас тяж'!AR37</f>
        <v>400</v>
      </c>
      <c r="H132" s="30">
        <f>'[1]шас тяж'!AS37</f>
        <v>400</v>
      </c>
      <c r="I132" s="30" t="str">
        <f>'[1]шас тяж'!AT37</f>
        <v>ZF16</v>
      </c>
      <c r="J132" s="31">
        <f>'[1]шас тяж'!AU37</f>
        <v>5.1100000000000003</v>
      </c>
      <c r="K132" s="30">
        <f>'[1]шас тяж'!AV37</f>
        <v>5810</v>
      </c>
      <c r="L132" s="33">
        <f>'[1]шас тяж'!AW37</f>
        <v>1</v>
      </c>
      <c r="M132" s="33" t="str">
        <f>'[1]шас тяж'!AX37</f>
        <v>12.00R20</v>
      </c>
      <c r="N132" s="33">
        <f>'[1]шас тяж'!AY37</f>
        <v>550</v>
      </c>
      <c r="O132" s="33" t="str">
        <f>'[1]шас тяж'!AZ37</f>
        <v>шк-пет.</v>
      </c>
      <c r="P132" s="34" t="str">
        <f>'[1]шас тяж'!BA37</f>
        <v xml:space="preserve">МКБ, МОБ, дв. КАМАЗ-740.735-400 (E-5), топл. ап. BOSCH, система нейтрализ. ОГ(AdBlue), РК КАМАЗ-6522, ДЗК, отоп.каб., пневмоподв. каб., выхлоп вверх, защ. кожух ТБ, боковая защита, УВЭОС </v>
      </c>
      <c r="Q132" s="134" t="s">
        <v>327</v>
      </c>
    </row>
    <row r="133" spans="1:17" s="21" customFormat="1" ht="43.5" customHeight="1" x14ac:dyDescent="0.2">
      <c r="A133" s="54" t="s">
        <v>248</v>
      </c>
      <c r="B133" s="148">
        <f>[1]шас6х4!D47</f>
        <v>4018000</v>
      </c>
      <c r="C133" s="109">
        <f t="shared" si="4"/>
        <v>4821600</v>
      </c>
      <c r="D133" s="27" t="str">
        <f>[1]шас6х4!AF47</f>
        <v>8х4</v>
      </c>
      <c r="E133" s="28">
        <f>[1]шас6х4!AG47</f>
        <v>2</v>
      </c>
      <c r="F133" s="29">
        <f>[1]шас6х4!AH47</f>
        <v>22</v>
      </c>
      <c r="G133" s="30">
        <f>[1]шас6х4!AI47</f>
        <v>300</v>
      </c>
      <c r="H133" s="30">
        <f>[1]шас6х4!AJ47</f>
        <v>292</v>
      </c>
      <c r="I133" s="30" t="str">
        <f>[1]шас6х4!AK47</f>
        <v>ZF9</v>
      </c>
      <c r="J133" s="31">
        <f>[1]шас6х4!AL47</f>
        <v>5.94</v>
      </c>
      <c r="K133" s="30">
        <f>[1]шас6х4!AM47</f>
        <v>4925</v>
      </c>
      <c r="L133" s="33" t="str">
        <f>[1]шас6х4!AN47</f>
        <v>─</v>
      </c>
      <c r="M133" s="33" t="str">
        <f>[1]шас6х4!AO47</f>
        <v>11.00R20 11R22,5</v>
      </c>
      <c r="N133" s="33">
        <f>[1]шас6х4!AP47</f>
        <v>210</v>
      </c>
      <c r="O133" s="33" t="str">
        <f>[1]шас6х4!AQ47</f>
        <v>─</v>
      </c>
      <c r="P133" s="34" t="str">
        <f>[1]шас6х4!AR47</f>
        <v>МКБ, МОБ, дв. Cummins ISB6.7E5 300 (Е-5), ТНВД BOSCH, система нейтрализ. ОГ(AdBlue), КОМ ZF с насосом, аэродинам.козырек, отопитель каб. Планар 4Д, бок. защита, УВЭОС</v>
      </c>
      <c r="Q133" s="134" t="s">
        <v>310</v>
      </c>
    </row>
    <row r="134" spans="1:17" s="21" customFormat="1" ht="44.25" customHeight="1" x14ac:dyDescent="0.2">
      <c r="A134" s="54" t="s">
        <v>250</v>
      </c>
      <c r="B134" s="148">
        <f>[1]шас6х4!D49</f>
        <v>4075000</v>
      </c>
      <c r="C134" s="109">
        <f t="shared" si="4"/>
        <v>4890000</v>
      </c>
      <c r="D134" s="27" t="str">
        <f>[1]шас6х4!AF49</f>
        <v>8х4</v>
      </c>
      <c r="E134" s="28">
        <f>[1]шас6х4!AG49</f>
        <v>2</v>
      </c>
      <c r="F134" s="29">
        <f>[1]шас6х4!AH49</f>
        <v>22.475000000000001</v>
      </c>
      <c r="G134" s="30">
        <f>[1]шас6х4!AI49</f>
        <v>300</v>
      </c>
      <c r="H134" s="30">
        <f>[1]шас6х4!AJ49</f>
        <v>292</v>
      </c>
      <c r="I134" s="30" t="str">
        <f>[1]шас6х4!AK49</f>
        <v>ZF9</v>
      </c>
      <c r="J134" s="31">
        <f>[1]шас6х4!AL49</f>
        <v>7.22</v>
      </c>
      <c r="K134" s="30">
        <f>[1]шас6х4!AM49</f>
        <v>5360</v>
      </c>
      <c r="L134" s="33" t="str">
        <f>[1]шас6х4!AN49</f>
        <v>─</v>
      </c>
      <c r="M134" s="33" t="str">
        <f>[1]шас6х4!AO49</f>
        <v>11.00R20 11R22,5</v>
      </c>
      <c r="N134" s="33">
        <f>[1]шас6х4!AP49</f>
        <v>210</v>
      </c>
      <c r="O134" s="33" t="str">
        <f>[1]шас6х4!AQ49</f>
        <v>─</v>
      </c>
      <c r="P134" s="34" t="str">
        <f>[1]шас6х4!AR49</f>
        <v>МКБ, МОБ, дв. Cummins ISB6.7E5 300 (Е-5), ТНВД BOSCH, система нейтрализ. ОГ(AdBlue), Common Rail, КОМ FH 9767, бок. защита, выхлоп вверх, УВЭОС</v>
      </c>
      <c r="Q134" s="134" t="s">
        <v>310</v>
      </c>
    </row>
    <row r="135" spans="1:17" s="21" customFormat="1" ht="42" customHeight="1" x14ac:dyDescent="0.2">
      <c r="A135" s="54" t="s">
        <v>251</v>
      </c>
      <c r="B135" s="148">
        <f>[1]шас6х4!D50</f>
        <v>4119000</v>
      </c>
      <c r="C135" s="109">
        <f t="shared" si="4"/>
        <v>4942800</v>
      </c>
      <c r="D135" s="27" t="str">
        <f>[1]шас6х4!AF50</f>
        <v>8х4</v>
      </c>
      <c r="E135" s="28">
        <f>[1]шас6х4!AG50</f>
        <v>2</v>
      </c>
      <c r="F135" s="29">
        <f>[1]шас6х4!AH50</f>
        <v>21</v>
      </c>
      <c r="G135" s="30">
        <f>[1]шас6х4!AI50</f>
        <v>300</v>
      </c>
      <c r="H135" s="30">
        <f>[1]шас6х4!AJ50</f>
        <v>292</v>
      </c>
      <c r="I135" s="30" t="str">
        <f>[1]шас6х4!AK50</f>
        <v>ZF9</v>
      </c>
      <c r="J135" s="31">
        <f>[1]шас6х4!AL50</f>
        <v>7.22</v>
      </c>
      <c r="K135" s="30">
        <f>[1]шас6х4!AM50</f>
        <v>5360</v>
      </c>
      <c r="L135" s="33" t="str">
        <f>[1]шас6х4!AN50</f>
        <v>─</v>
      </c>
      <c r="M135" s="33" t="str">
        <f>[1]шас6х4!AO50</f>
        <v xml:space="preserve">295/80R22,5 </v>
      </c>
      <c r="N135" s="33">
        <f>[1]шас6х4!AP50</f>
        <v>350</v>
      </c>
      <c r="O135" s="33" t="str">
        <f>[1]шас6х4!AQ50</f>
        <v>─</v>
      </c>
      <c r="P135" s="34" t="str">
        <f>[1]шас6х4!AR50</f>
        <v>МКБ, МОБ, дв. Cummins ISB6.7E5 300 (Е-5), ТНВД BOSCH, система нейтрализ. ОГ(AdBlue), Common Rail, КОМ FH 9767, бок. защита, аэродинамич.козырек, выхлоп вверх, УВЭОС</v>
      </c>
      <c r="Q135" s="134" t="s">
        <v>328</v>
      </c>
    </row>
    <row r="136" spans="1:17" s="21" customFormat="1" ht="57" customHeight="1" x14ac:dyDescent="0.2">
      <c r="A136" s="54" t="s">
        <v>252</v>
      </c>
      <c r="B136" s="148">
        <f>'[1]шас тяж'!D38</f>
        <v>8463000</v>
      </c>
      <c r="C136" s="109">
        <f t="shared" si="4"/>
        <v>10155600</v>
      </c>
      <c r="D136" s="27" t="str">
        <f>'[1]шас тяж'!AO38</f>
        <v>8х8</v>
      </c>
      <c r="E136" s="28">
        <f>'[1]шас тяж'!AP38</f>
        <v>1</v>
      </c>
      <c r="F136" s="29">
        <f>'[1]шас тяж'!AQ38</f>
        <v>24.32</v>
      </c>
      <c r="G136" s="30">
        <f>'[1]шас тяж'!AR38</f>
        <v>400</v>
      </c>
      <c r="H136" s="30">
        <f>'[1]шас тяж'!AS38</f>
        <v>400</v>
      </c>
      <c r="I136" s="30" t="str">
        <f>'[1]шас тяж'!AT38</f>
        <v>ZF16</v>
      </c>
      <c r="J136" s="31">
        <f>'[1]шас тяж'!AU38</f>
        <v>6.33</v>
      </c>
      <c r="K136" s="30">
        <f>'[1]шас тяж'!AV38</f>
        <v>8135</v>
      </c>
      <c r="L136" s="33">
        <f>'[1]шас тяж'!AW38</f>
        <v>1</v>
      </c>
      <c r="M136" s="33" t="str">
        <f>'[1]шас тяж'!AX38</f>
        <v>16.00R20</v>
      </c>
      <c r="N136" s="33" t="str">
        <f>'[1]шас тяж'!AY38</f>
        <v>2х350</v>
      </c>
      <c r="O136" s="33" t="str">
        <f>'[1]шас тяж'!AZ38</f>
        <v>кр-пет.</v>
      </c>
      <c r="P136" s="34" t="str">
        <f>'[1]шас тяж'!BA38</f>
        <v>МКБ, МОБ, дв. КАМАЗ-740.735-400 (E-5), топл. ап. BOSCH, система нейтрализ. ОГ(AdBlue), Common Rail, РК ZF РАSSАU VG 2000/300, КОМ NMV 221, КОМ NH/1C с насосом, ДЗК, аэродинамич.козырек, отоп. каб., сев. исп., УВЭОС</v>
      </c>
      <c r="Q136" s="134" t="s">
        <v>310</v>
      </c>
    </row>
    <row r="137" spans="1:17" s="21" customFormat="1" ht="45" customHeight="1" thickBot="1" x14ac:dyDescent="0.25">
      <c r="A137" s="169" t="s">
        <v>253</v>
      </c>
      <c r="B137" s="170">
        <f>'[1]шас тяж'!D39</f>
        <v>7701000</v>
      </c>
      <c r="C137" s="171">
        <f t="shared" si="4"/>
        <v>9241200</v>
      </c>
      <c r="D137" s="172" t="str">
        <f>'[1]шас тяж'!AO39</f>
        <v>8х8</v>
      </c>
      <c r="E137" s="173">
        <f>'[1]шас тяж'!AP39</f>
        <v>1</v>
      </c>
      <c r="F137" s="174">
        <f>'[1]шас тяж'!AQ39</f>
        <v>24.32</v>
      </c>
      <c r="G137" s="175">
        <f>'[1]шас тяж'!AR39</f>
        <v>400</v>
      </c>
      <c r="H137" s="175">
        <f>'[1]шас тяж'!AS39</f>
        <v>400</v>
      </c>
      <c r="I137" s="175" t="str">
        <f>'[1]шас тяж'!AT39</f>
        <v>ZF16</v>
      </c>
      <c r="J137" s="176">
        <f>'[1]шас тяж'!AU39</f>
        <v>6.33</v>
      </c>
      <c r="K137" s="175">
        <f>'[1]шас тяж'!AV39</f>
        <v>7395</v>
      </c>
      <c r="L137" s="177">
        <f>'[1]шас тяж'!AW39</f>
        <v>1</v>
      </c>
      <c r="M137" s="177" t="str">
        <f>'[1]шас тяж'!AX39</f>
        <v>16.00R20</v>
      </c>
      <c r="N137" s="177">
        <f>'[1]шас тяж'!AY39</f>
        <v>350</v>
      </c>
      <c r="O137" s="177" t="str">
        <f>'[1]шас тяж'!AZ39</f>
        <v>─</v>
      </c>
      <c r="P137" s="178" t="str">
        <f>'[1]шас тяж'!BA39</f>
        <v>МКБ, МОБ, дв. КАМАЗ-740.735-400 (E-5), топл. ап. BOSCH, система нейтрализ. ОГ(AdBlue), Common Rail, отоп. каб., РК ZF РАSSАU VG 2000/300, УВЭОС, аэродинамич.козырек</v>
      </c>
      <c r="Q137" s="179" t="s">
        <v>328</v>
      </c>
    </row>
    <row r="138" spans="1:17" s="21" customFormat="1" ht="18" customHeight="1" x14ac:dyDescent="0.2">
      <c r="A138" s="180" t="str">
        <f>'Осн прайс А '!A119</f>
        <v>*Предусмотрена выплата бонуса в размере 100 тыс. руб. за каждую единицу, начисление и выплата иных бонусов согласно действующей системе стимулирования не предусмотрены</v>
      </c>
      <c r="B138" s="181"/>
      <c r="C138" s="181"/>
      <c r="D138" s="182"/>
      <c r="E138" s="183"/>
      <c r="F138" s="184"/>
      <c r="G138" s="185"/>
      <c r="H138" s="185"/>
      <c r="I138" s="185"/>
      <c r="J138" s="186"/>
      <c r="K138" s="185"/>
      <c r="L138" s="182"/>
      <c r="M138" s="182"/>
      <c r="N138" s="182"/>
      <c r="O138" s="182"/>
      <c r="P138" s="160"/>
      <c r="Q138" s="160"/>
    </row>
    <row r="139" spans="1:17" ht="18" customHeight="1" x14ac:dyDescent="0.2">
      <c r="A139" s="156" t="s">
        <v>329</v>
      </c>
      <c r="P139" s="157"/>
      <c r="Q139" s="157"/>
    </row>
    <row r="140" spans="1:17" x14ac:dyDescent="0.2">
      <c r="A140" s="159"/>
    </row>
    <row r="141" spans="1:17" ht="18.75" x14ac:dyDescent="0.3">
      <c r="A141" s="117" t="s">
        <v>272</v>
      </c>
      <c r="B141" s="118"/>
      <c r="C141" s="118"/>
      <c r="D141" s="118"/>
      <c r="E141" s="118"/>
      <c r="F141" s="121"/>
      <c r="G141" s="118"/>
      <c r="H141" s="118"/>
      <c r="I141" s="122"/>
      <c r="J141" s="119"/>
      <c r="K141" s="123"/>
    </row>
    <row r="142" spans="1:17" ht="18.75" x14ac:dyDescent="0.3">
      <c r="A142" s="125" t="s">
        <v>273</v>
      </c>
      <c r="B142" s="118"/>
      <c r="C142" s="118"/>
      <c r="D142" s="118"/>
      <c r="E142" s="118"/>
      <c r="F142" s="121"/>
      <c r="G142" s="118"/>
      <c r="H142" s="118"/>
      <c r="I142" s="122"/>
      <c r="J142" s="119"/>
      <c r="K142" s="123"/>
      <c r="P142" s="2" t="s">
        <v>274</v>
      </c>
      <c r="Q142" s="2"/>
    </row>
  </sheetData>
  <autoFilter ref="A12:Q139"/>
  <mergeCells count="22">
    <mergeCell ref="A7:P7"/>
    <mergeCell ref="A8:P8"/>
    <mergeCell ref="A11:A12"/>
    <mergeCell ref="B11:C11"/>
    <mergeCell ref="D11:D12"/>
    <mergeCell ref="E11:E12"/>
    <mergeCell ref="F11:F12"/>
    <mergeCell ref="G11:H11"/>
    <mergeCell ref="I11:I12"/>
    <mergeCell ref="J11:J12"/>
    <mergeCell ref="A67:P67"/>
    <mergeCell ref="Q11:Q12"/>
    <mergeCell ref="A13:P13"/>
    <mergeCell ref="A24:P24"/>
    <mergeCell ref="A26:P26"/>
    <mergeCell ref="A40:P40"/>
    <mergeCell ref="K11:K12"/>
    <mergeCell ref="L11:L12"/>
    <mergeCell ref="M11:M12"/>
    <mergeCell ref="N11:N12"/>
    <mergeCell ref="O11:O12"/>
    <mergeCell ref="P11:P12"/>
  </mergeCells>
  <printOptions horizontalCentered="1"/>
  <pageMargins left="0.19685039370078741" right="0.19685039370078741" top="0.19685039370078741" bottom="0.19685039370078741" header="0.19685039370078741" footer="0.11811023622047245"/>
  <pageSetup paperSize="9" scale="76" fitToHeight="12" orientation="landscape" r:id="rId1"/>
  <headerFooter alignWithMargins="0">
    <oddFooter>&amp;R&amp;P</oddFooter>
  </headerFooter>
  <rowBreaks count="1" manualBreakCount="1">
    <brk id="125"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view="pageBreakPreview" zoomScaleNormal="100" workbookViewId="0">
      <selection activeCell="S13" sqref="S13"/>
    </sheetView>
  </sheetViews>
  <sheetFormatPr defaultRowHeight="12.75" x14ac:dyDescent="0.2"/>
  <cols>
    <col min="1" max="1" width="21.42578125" style="187" customWidth="1"/>
    <col min="2" max="2" width="11.7109375" style="187" customWidth="1"/>
    <col min="3" max="3" width="11.5703125" style="187" customWidth="1"/>
    <col min="4" max="5" width="4.42578125" style="187" customWidth="1"/>
    <col min="6" max="7" width="5.85546875" style="187" customWidth="1"/>
    <col min="8" max="8" width="7" style="187" customWidth="1"/>
    <col min="9" max="9" width="6.28515625" style="187" customWidth="1"/>
    <col min="10" max="10" width="5.7109375" style="187" customWidth="1"/>
    <col min="11" max="11" width="8.28515625" style="187" customWidth="1"/>
    <col min="12" max="12" width="4.5703125" style="187" customWidth="1"/>
    <col min="13" max="13" width="9.7109375" style="187" customWidth="1"/>
    <col min="14" max="14" width="7.140625" style="187" customWidth="1"/>
    <col min="15" max="15" width="10.42578125" style="215" customWidth="1"/>
    <col min="16" max="16" width="56.42578125" style="216" customWidth="1"/>
    <col min="17" max="17" width="9.85546875" style="187" bestFit="1" customWidth="1"/>
    <col min="18" max="16384" width="9.140625" style="187"/>
  </cols>
  <sheetData>
    <row r="1" spans="1:17" ht="18.75" customHeight="1" x14ac:dyDescent="0.3">
      <c r="N1" s="127" t="s">
        <v>275</v>
      </c>
      <c r="O1" s="188"/>
      <c r="P1" s="189"/>
    </row>
    <row r="2" spans="1:17" ht="18.75" customHeight="1" x14ac:dyDescent="0.3">
      <c r="N2" s="127" t="s">
        <v>276</v>
      </c>
      <c r="O2" s="188"/>
      <c r="P2" s="189"/>
    </row>
    <row r="3" spans="1:17" ht="18.75" customHeight="1" x14ac:dyDescent="0.3">
      <c r="N3" s="127" t="s">
        <v>277</v>
      </c>
      <c r="O3" s="188"/>
      <c r="P3" s="189"/>
    </row>
    <row r="4" spans="1:17" ht="18.75" customHeight="1" x14ac:dyDescent="0.3">
      <c r="N4" s="127" t="s">
        <v>278</v>
      </c>
      <c r="O4" s="188"/>
      <c r="P4" s="189"/>
    </row>
    <row r="5" spans="1:17" ht="18.75" customHeight="1" x14ac:dyDescent="0.3">
      <c r="N5" s="127" t="s">
        <v>279</v>
      </c>
      <c r="O5" s="188"/>
      <c r="P5" s="189"/>
    </row>
    <row r="6" spans="1:17" ht="39.75" customHeight="1" x14ac:dyDescent="0.3">
      <c r="O6" s="190"/>
      <c r="P6" s="191"/>
    </row>
    <row r="7" spans="1:17" ht="20.25" x14ac:dyDescent="0.3">
      <c r="A7" s="269" t="s">
        <v>330</v>
      </c>
      <c r="B7" s="269"/>
      <c r="C7" s="269"/>
      <c r="D7" s="269"/>
      <c r="E7" s="269"/>
      <c r="F7" s="269"/>
      <c r="G7" s="269"/>
      <c r="H7" s="269"/>
      <c r="I7" s="269"/>
      <c r="J7" s="269"/>
      <c r="K7" s="269"/>
      <c r="L7" s="269"/>
      <c r="M7" s="269"/>
      <c r="N7" s="269"/>
      <c r="O7" s="269"/>
      <c r="P7" s="269"/>
    </row>
    <row r="8" spans="1:17" ht="14.25" customHeight="1" x14ac:dyDescent="0.25">
      <c r="A8" s="270"/>
      <c r="B8" s="270"/>
      <c r="C8" s="270"/>
      <c r="D8" s="270"/>
      <c r="E8" s="270"/>
      <c r="F8" s="270"/>
      <c r="G8" s="270"/>
      <c r="H8" s="270"/>
      <c r="I8" s="270"/>
      <c r="J8" s="270"/>
      <c r="K8" s="270"/>
      <c r="L8" s="270"/>
      <c r="M8" s="270"/>
      <c r="N8" s="270"/>
      <c r="O8" s="270"/>
      <c r="P8" s="270"/>
    </row>
    <row r="9" spans="1:17" ht="16.5" thickBot="1" x14ac:dyDescent="0.3">
      <c r="A9" s="271" t="str">
        <f>'Осн прайс А '!P10</f>
        <v>Срок действия с 01.04.2021г.</v>
      </c>
      <c r="B9" s="271"/>
      <c r="C9" s="271"/>
      <c r="D9" s="271"/>
      <c r="E9" s="271"/>
      <c r="F9" s="271"/>
      <c r="G9" s="271"/>
      <c r="H9" s="271"/>
      <c r="I9" s="271"/>
      <c r="J9" s="271"/>
      <c r="K9" s="271"/>
      <c r="L9" s="271"/>
      <c r="M9" s="271"/>
      <c r="N9" s="271"/>
      <c r="O9" s="271"/>
      <c r="P9" s="271"/>
    </row>
    <row r="10" spans="1:17" s="193" customFormat="1" ht="33.75" customHeight="1" thickBot="1" x14ac:dyDescent="0.25">
      <c r="A10" s="272" t="s">
        <v>2</v>
      </c>
      <c r="B10" s="274" t="s">
        <v>331</v>
      </c>
      <c r="C10" s="275"/>
      <c r="D10" s="263" t="s">
        <v>5</v>
      </c>
      <c r="E10" s="276" t="s">
        <v>6</v>
      </c>
      <c r="F10" s="263" t="s">
        <v>7</v>
      </c>
      <c r="G10" s="278" t="s">
        <v>8</v>
      </c>
      <c r="H10" s="279"/>
      <c r="I10" s="276" t="s">
        <v>9</v>
      </c>
      <c r="J10" s="263" t="s">
        <v>332</v>
      </c>
      <c r="K10" s="265" t="s">
        <v>11</v>
      </c>
      <c r="L10" s="263" t="s">
        <v>333</v>
      </c>
      <c r="M10" s="263" t="s">
        <v>13</v>
      </c>
      <c r="N10" s="263" t="s">
        <v>14</v>
      </c>
      <c r="O10" s="267" t="s">
        <v>15</v>
      </c>
      <c r="P10" s="281" t="s">
        <v>16</v>
      </c>
      <c r="Q10" s="192"/>
    </row>
    <row r="11" spans="1:17" s="193" customFormat="1" ht="52.5" customHeight="1" thickBot="1" x14ac:dyDescent="0.25">
      <c r="A11" s="273"/>
      <c r="B11" s="194" t="s">
        <v>285</v>
      </c>
      <c r="C11" s="194" t="s">
        <v>286</v>
      </c>
      <c r="D11" s="264"/>
      <c r="E11" s="277"/>
      <c r="F11" s="264"/>
      <c r="G11" s="195" t="s">
        <v>21</v>
      </c>
      <c r="H11" s="195" t="s">
        <v>315</v>
      </c>
      <c r="I11" s="280"/>
      <c r="J11" s="264"/>
      <c r="K11" s="266"/>
      <c r="L11" s="264"/>
      <c r="M11" s="264"/>
      <c r="N11" s="264"/>
      <c r="O11" s="268"/>
      <c r="P11" s="282"/>
      <c r="Q11" s="192"/>
    </row>
    <row r="12" spans="1:17" s="193" customFormat="1" ht="18" customHeight="1" thickBot="1" x14ac:dyDescent="0.25">
      <c r="A12" s="260" t="str">
        <f>[2]расчет!A7</f>
        <v>САМОСВАЛЫ</v>
      </c>
      <c r="B12" s="261"/>
      <c r="C12" s="261"/>
      <c r="D12" s="261"/>
      <c r="E12" s="261"/>
      <c r="F12" s="261"/>
      <c r="G12" s="261"/>
      <c r="H12" s="261"/>
      <c r="I12" s="261"/>
      <c r="J12" s="261"/>
      <c r="K12" s="261"/>
      <c r="L12" s="261"/>
      <c r="M12" s="261"/>
      <c r="N12" s="261"/>
      <c r="O12" s="261"/>
      <c r="P12" s="262"/>
      <c r="Q12" s="192"/>
    </row>
    <row r="13" spans="1:17" s="223" customFormat="1" ht="120.75" customHeight="1" x14ac:dyDescent="0.2">
      <c r="A13" s="220" t="str">
        <f>[1]сам!A17</f>
        <v>65115-606058-48(A5)</v>
      </c>
      <c r="B13" s="221">
        <f>[1]сам!D17</f>
        <v>3728000</v>
      </c>
      <c r="C13" s="221">
        <f>B13*1.2</f>
        <v>4473600</v>
      </c>
      <c r="D13" s="198" t="str">
        <f>[1]сам!AA17</f>
        <v>6х4</v>
      </c>
      <c r="E13" s="198">
        <f>[1]сам!AB17</f>
        <v>2</v>
      </c>
      <c r="F13" s="198">
        <f>[1]сам!AC17</f>
        <v>15</v>
      </c>
      <c r="G13" s="198">
        <f>[1]сам!AD17</f>
        <v>300</v>
      </c>
      <c r="H13" s="198">
        <f>[1]сам!AE17</f>
        <v>292</v>
      </c>
      <c r="I13" s="198" t="str">
        <f>[1]сам!AF17</f>
        <v>ZF9</v>
      </c>
      <c r="J13" s="198">
        <f>[1]сам!AG17</f>
        <v>5.94</v>
      </c>
      <c r="K13" s="198">
        <f>[1]сам!AH17</f>
        <v>10</v>
      </c>
      <c r="L13" s="198" t="str">
        <f>[1]сам!AI17</f>
        <v>─</v>
      </c>
      <c r="M13" s="198" t="str">
        <f>[1]сам!AJ17</f>
        <v>11.00R20 11R22,5</v>
      </c>
      <c r="N13" s="198">
        <f>[1]сам!AK17</f>
        <v>350</v>
      </c>
      <c r="O13" s="198" t="str">
        <f>[1]сам!AL17</f>
        <v>шк-пет.</v>
      </c>
      <c r="P13" s="199" t="str">
        <f>[1]сам!AM17</f>
        <v xml:space="preserve">зад.разгрузка, ковш.типа, МКБ, МОБ, дв. Cummins ISB6.7E5 300 (Е-5), ТНВД BOSCH, система нейтрализ. ОГ (AdBlue), Common Rail, тахограф российского стандарта с блоком СКЗИ, УВЭОС, исп. "ЮГ" (аудиосистема + 2 аудиоколонки + антенна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
      <c r="Q13" s="222"/>
    </row>
    <row r="14" spans="1:17" s="201" customFormat="1" ht="123.75" customHeight="1" x14ac:dyDescent="0.2">
      <c r="A14" s="196" t="str">
        <f>[1]сам!A18</f>
        <v>65115-706058-48(A5)</v>
      </c>
      <c r="B14" s="197">
        <f>[1]сам!D18</f>
        <v>3728000</v>
      </c>
      <c r="C14" s="197">
        <f t="shared" ref="C14:C26" si="0">B14*1.2</f>
        <v>4473600</v>
      </c>
      <c r="D14" s="198" t="str">
        <f>[1]сам!AA18</f>
        <v>6х4</v>
      </c>
      <c r="E14" s="198">
        <f>[1]сам!AB18</f>
        <v>2</v>
      </c>
      <c r="F14" s="198">
        <f>[1]сам!AC18</f>
        <v>15</v>
      </c>
      <c r="G14" s="198">
        <f>[1]сам!AD18</f>
        <v>300</v>
      </c>
      <c r="H14" s="198">
        <f>[1]сам!AE18</f>
        <v>292</v>
      </c>
      <c r="I14" s="198" t="str">
        <f>[1]сам!AF18</f>
        <v>ZF9</v>
      </c>
      <c r="J14" s="198">
        <f>[1]сам!AG18</f>
        <v>5.94</v>
      </c>
      <c r="K14" s="198">
        <f>[1]сам!AH18</f>
        <v>10</v>
      </c>
      <c r="L14" s="198" t="str">
        <f>[1]сам!AI18</f>
        <v>─</v>
      </c>
      <c r="M14" s="198" t="str">
        <f>[1]сам!AJ18</f>
        <v>11.00R20 11R22,5</v>
      </c>
      <c r="N14" s="198">
        <f>[1]сам!AK18</f>
        <v>350</v>
      </c>
      <c r="O14" s="198" t="str">
        <f>[1]сам!AL18</f>
        <v>шк-пет.</v>
      </c>
      <c r="P14" s="199" t="str">
        <f>[1]сам!AM18</f>
        <v xml:space="preserve">зад.разгрузка, ковш.типа, МКБ, МОБ, дв. Cummins ISB6.7E5 300 (Е-5), ТНВД BOSCH, система нейтрализ. ОГ (AdBlue), Common Rail, тахограф российского стандарта с блоком СКЗИ, УВЭОС, автономный воздушный отопитель "Планар 4Д", исп. "ЮГ" (аудиосистема + 2 аудиоколонки + антенна + преобразователь напряжения 24/12В, защитная сетка на приборы светотехники (головные + ПТФ), напольные коврики резиновые, накладной кондиционер 3,5 кВТ (в составе штатной системы вентиляции кабины) а/м Камаз     </v>
      </c>
      <c r="Q14" s="200"/>
    </row>
    <row r="15" spans="1:17" s="201" customFormat="1" ht="109.5" customHeight="1" x14ac:dyDescent="0.2">
      <c r="A15" s="196" t="str">
        <f>[1]сам!A19</f>
        <v>65115-806058-48(A5)</v>
      </c>
      <c r="B15" s="197">
        <f>[1]сам!D19</f>
        <v>3728000</v>
      </c>
      <c r="C15" s="197">
        <f t="shared" si="0"/>
        <v>4473600</v>
      </c>
      <c r="D15" s="198" t="str">
        <f>[1]сам!AA19</f>
        <v>6х4</v>
      </c>
      <c r="E15" s="198">
        <f>[1]сам!AB19</f>
        <v>2</v>
      </c>
      <c r="F15" s="198">
        <f>[1]сам!AC19</f>
        <v>15</v>
      </c>
      <c r="G15" s="198">
        <f>[1]сам!AD19</f>
        <v>300</v>
      </c>
      <c r="H15" s="198">
        <f>[1]сам!AE19</f>
        <v>292</v>
      </c>
      <c r="I15" s="198" t="str">
        <f>[1]сам!AF19</f>
        <v>ZF9</v>
      </c>
      <c r="J15" s="198">
        <f>[1]сам!AG19</f>
        <v>5.94</v>
      </c>
      <c r="K15" s="198">
        <f>[1]сам!AH19</f>
        <v>10</v>
      </c>
      <c r="L15" s="198" t="str">
        <f>[1]сам!AI19</f>
        <v>─</v>
      </c>
      <c r="M15" s="198" t="str">
        <f>[1]сам!AJ19</f>
        <v>11.00R20 11R22,5</v>
      </c>
      <c r="N15" s="198">
        <f>[1]сам!AK19</f>
        <v>350</v>
      </c>
      <c r="O15" s="198" t="str">
        <f>[1]сам!AL19</f>
        <v>шк-пет.</v>
      </c>
      <c r="P15" s="199" t="str">
        <f>[1]сам!AM19</f>
        <v xml:space="preserve">зад.разгрузка, ковш.типа, МКБ, МОБ, дв. Cummins ISB6.7E5 300 (Е-5), ТНВД BOSCH, система нейтрализ. ОГ (AdBlue), Common Rail, тахограф российского стандарта с блоком СКЗИ, УВЭОС, антенна, исп. "ЮГ" (аудиосистема + 2 аудиоколонки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
      <c r="Q15" s="200"/>
    </row>
    <row r="16" spans="1:17" s="201" customFormat="1" ht="114.75" x14ac:dyDescent="0.2">
      <c r="A16" s="196" t="str">
        <f>[1]сам!A20</f>
        <v>65115-906058-48(A5)</v>
      </c>
      <c r="B16" s="197">
        <f>[1]сам!D20</f>
        <v>3728000</v>
      </c>
      <c r="C16" s="197">
        <f t="shared" si="0"/>
        <v>4473600</v>
      </c>
      <c r="D16" s="198" t="str">
        <f>[1]сам!AA20</f>
        <v>6х4</v>
      </c>
      <c r="E16" s="198">
        <f>[1]сам!AB20</f>
        <v>2</v>
      </c>
      <c r="F16" s="198">
        <f>[1]сам!AC20</f>
        <v>15</v>
      </c>
      <c r="G16" s="198">
        <f>[1]сам!AD20</f>
        <v>300</v>
      </c>
      <c r="H16" s="198">
        <f>[1]сам!AE20</f>
        <v>292</v>
      </c>
      <c r="I16" s="198" t="str">
        <f>[1]сам!AF20</f>
        <v>ZF9</v>
      </c>
      <c r="J16" s="198">
        <f>[1]сам!AG20</f>
        <v>5.94</v>
      </c>
      <c r="K16" s="198">
        <f>[1]сам!AH20</f>
        <v>10</v>
      </c>
      <c r="L16" s="198" t="str">
        <f>[1]сам!AI20</f>
        <v>─</v>
      </c>
      <c r="M16" s="198" t="str">
        <f>[1]сам!AJ20</f>
        <v>11.00R20 11R22,5</v>
      </c>
      <c r="N16" s="198">
        <f>[1]сам!AK20</f>
        <v>350</v>
      </c>
      <c r="O16" s="198" t="str">
        <f>[1]сам!AL20</f>
        <v>шк-пет.</v>
      </c>
      <c r="P16" s="199" t="str">
        <f>[1]сам!AM20</f>
        <v>зад.разгрузка, ковш.типа, МКБ, МОБ, дв. Cummins ISB6.7E5 300 (Е-5), ТНВД BOSCH, система нейтрализ. ОГ (AdBlue), Common Rail, тахограф российского стандарта с блоком СКЗИ, УВЭОС, автономный воздушный отопитель "Планар 4Д", антенна, исп. "ЮГ" (аудиосистема + 2 аудиоколонки + преобразователь напряжения 24/12В, защитная сетка на приборы светотехники (головные + ПТФ), напольные коврики резиновые, накладной кондиционер 3,5 кВТ (в составе штатной системы вентиляции кабины)</v>
      </c>
      <c r="Q16" s="200"/>
    </row>
    <row r="17" spans="1:19" s="201" customFormat="1" ht="125.25" customHeight="1" x14ac:dyDescent="0.2">
      <c r="A17" s="196" t="str">
        <f>[1]сам!A23</f>
        <v>65115-406058-50</v>
      </c>
      <c r="B17" s="197">
        <f>[1]сам!D23</f>
        <v>3727000</v>
      </c>
      <c r="C17" s="197">
        <f t="shared" si="0"/>
        <v>4472400</v>
      </c>
      <c r="D17" s="198" t="str">
        <f>[1]сам!AA23</f>
        <v>6х4</v>
      </c>
      <c r="E17" s="198">
        <f>[1]сам!AB23</f>
        <v>2</v>
      </c>
      <c r="F17" s="198">
        <f>[1]сам!AC23</f>
        <v>14.5</v>
      </c>
      <c r="G17" s="198">
        <f>[1]сам!AD23</f>
        <v>300</v>
      </c>
      <c r="H17" s="198">
        <f>[1]сам!AE23</f>
        <v>300</v>
      </c>
      <c r="I17" s="198" t="str">
        <f>[1]сам!AF23</f>
        <v>ZF9</v>
      </c>
      <c r="J17" s="198">
        <f>[1]сам!AG23</f>
        <v>4.9800000000000004</v>
      </c>
      <c r="K17" s="198">
        <f>[1]сам!AH23</f>
        <v>10</v>
      </c>
      <c r="L17" s="198" t="str">
        <f>[1]сам!AI23</f>
        <v>─</v>
      </c>
      <c r="M17" s="198" t="str">
        <f>[1]сам!AJ23</f>
        <v>11.00R20 11R22,5</v>
      </c>
      <c r="N17" s="198">
        <f>[1]сам!AK23</f>
        <v>350</v>
      </c>
      <c r="O17" s="198" t="str">
        <f>[1]сам!AL23</f>
        <v>шк-пет.</v>
      </c>
      <c r="P17" s="199" t="str">
        <f>[1]сам!AM23</f>
        <v xml:space="preserve">зад.разгрузка, ковш.типа, МКБ, МОБ, дв. КАМАЗ 740.705-300 (Е-5), ТНВД BOSCH, система нейтрализ. ОГ(AdBlue), Common Rail, обогрев платф., тахограф российского стандарта с блоком СКЗИ, УВЭОС, исп. "ЮГ" (аудиосистема + 2 аудиоколонки + антенна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
      <c r="Q17" s="200"/>
    </row>
    <row r="18" spans="1:19" s="201" customFormat="1" ht="114.75" x14ac:dyDescent="0.2">
      <c r="A18" s="196" t="str">
        <f>[1]сам!A24</f>
        <v>65115-506058-50</v>
      </c>
      <c r="B18" s="197">
        <f>[1]сам!D24</f>
        <v>3727000</v>
      </c>
      <c r="C18" s="197">
        <f t="shared" si="0"/>
        <v>4472400</v>
      </c>
      <c r="D18" s="198" t="str">
        <f>[1]сам!AA24</f>
        <v>6х4</v>
      </c>
      <c r="E18" s="198">
        <f>[1]сам!AB24</f>
        <v>2</v>
      </c>
      <c r="F18" s="198">
        <f>[1]сам!AC24</f>
        <v>14.5</v>
      </c>
      <c r="G18" s="198">
        <f>[1]сам!AD24</f>
        <v>300</v>
      </c>
      <c r="H18" s="198">
        <f>[1]сам!AE24</f>
        <v>300</v>
      </c>
      <c r="I18" s="198" t="str">
        <f>[1]сам!AF24</f>
        <v>ZF9</v>
      </c>
      <c r="J18" s="198">
        <f>[1]сам!AG24</f>
        <v>4.9800000000000004</v>
      </c>
      <c r="K18" s="198">
        <f>[1]сам!AH24</f>
        <v>10</v>
      </c>
      <c r="L18" s="198" t="str">
        <f>[1]сам!AI24</f>
        <v>─</v>
      </c>
      <c r="M18" s="198" t="str">
        <f>[1]сам!AJ24</f>
        <v>11.00R20 11R22,5</v>
      </c>
      <c r="N18" s="198">
        <f>[1]сам!AK24</f>
        <v>350</v>
      </c>
      <c r="O18" s="198" t="str">
        <f>[1]сам!AL24</f>
        <v>шк-пет.</v>
      </c>
      <c r="P18" s="199" t="str">
        <f>[1]сам!AM24</f>
        <v xml:space="preserve">зад.разгрузка, ковш.типа, МКБ, МОБ, дв. КАМАЗ 740.705-300 (Е-5), ТНВД BOSCH, система нейтрализ. ОГ(AdBlue), Common Rail, обогрев платф., тахограф российского стандарта с блоком СКЗИ, УВЭОС, антенна, исп. "ЮГ" (аудиосистема + 2 аудиоколонки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
      <c r="Q18" s="200"/>
    </row>
    <row r="19" spans="1:19" s="201" customFormat="1" ht="114.75" x14ac:dyDescent="0.2">
      <c r="A19" s="196" t="str">
        <f>[1]сам!A26</f>
        <v>65115-3776058-50</v>
      </c>
      <c r="B19" s="197">
        <f>[1]сам!D26</f>
        <v>3647000</v>
      </c>
      <c r="C19" s="197">
        <f t="shared" si="0"/>
        <v>4376400</v>
      </c>
      <c r="D19" s="198" t="str">
        <f>[1]сам!AA26</f>
        <v>6х4</v>
      </c>
      <c r="E19" s="198">
        <f>[1]сам!AB26</f>
        <v>2</v>
      </c>
      <c r="F19" s="198">
        <f>[1]сам!AC26</f>
        <v>14.5</v>
      </c>
      <c r="G19" s="198">
        <f>[1]сам!AD26</f>
        <v>300</v>
      </c>
      <c r="H19" s="198">
        <f>[1]сам!AE26</f>
        <v>292</v>
      </c>
      <c r="I19" s="198">
        <f>[1]сам!AF26</f>
        <v>154</v>
      </c>
      <c r="J19" s="198">
        <f>[1]сам!AG26</f>
        <v>4.9800000000000004</v>
      </c>
      <c r="K19" s="198">
        <f>[1]сам!AH26</f>
        <v>10</v>
      </c>
      <c r="L19" s="198" t="str">
        <f>[1]сам!AI26</f>
        <v>─</v>
      </c>
      <c r="M19" s="198" t="str">
        <f>[1]сам!AJ26</f>
        <v>11.00R20 11R22,5</v>
      </c>
      <c r="N19" s="198">
        <f>[1]сам!AK26</f>
        <v>350</v>
      </c>
      <c r="O19" s="198" t="str">
        <f>[1]сам!AL26</f>
        <v>шк-пет.</v>
      </c>
      <c r="P19" s="199" t="str">
        <f>[1]сам!AM26</f>
        <v xml:space="preserve">зад.разгрузка, ковш.типа, МКБ, МОБ, дв. КАМАЗ 740.705-300 (Е-5), ТНВД BOSCH, система нейтрализ. ОГ(AdBlue), Common Rail, обогрев платф., тахограф российского стандарта с блоком СКЗИ, УВЭОС, исп. "ЮГ" (аудиосистема + 2 аудиоколонки + антенна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
      <c r="Q19" s="200"/>
    </row>
    <row r="20" spans="1:19" s="201" customFormat="1" ht="114.75" x14ac:dyDescent="0.2">
      <c r="A20" s="196" t="str">
        <f>[1]сам!A27</f>
        <v>65115-4776058-50</v>
      </c>
      <c r="B20" s="197">
        <f>[1]сам!D27</f>
        <v>3647000</v>
      </c>
      <c r="C20" s="197">
        <f t="shared" si="0"/>
        <v>4376400</v>
      </c>
      <c r="D20" s="198" t="str">
        <f>[1]сам!AA27</f>
        <v>6х4</v>
      </c>
      <c r="E20" s="198">
        <f>[1]сам!AB27</f>
        <v>2</v>
      </c>
      <c r="F20" s="198">
        <f>[1]сам!AC27</f>
        <v>14.5</v>
      </c>
      <c r="G20" s="198">
        <f>[1]сам!AD27</f>
        <v>300</v>
      </c>
      <c r="H20" s="198">
        <f>[1]сам!AE27</f>
        <v>292</v>
      </c>
      <c r="I20" s="198">
        <f>[1]сам!AF27</f>
        <v>154</v>
      </c>
      <c r="J20" s="198">
        <f>[1]сам!AG27</f>
        <v>4.9800000000000004</v>
      </c>
      <c r="K20" s="198">
        <f>[1]сам!AH27</f>
        <v>10</v>
      </c>
      <c r="L20" s="198" t="str">
        <f>[1]сам!AI27</f>
        <v>─</v>
      </c>
      <c r="M20" s="198" t="str">
        <f>[1]сам!AJ27</f>
        <v>11.00R20 11R22,5</v>
      </c>
      <c r="N20" s="198">
        <f>[1]сам!AK27</f>
        <v>350</v>
      </c>
      <c r="O20" s="198" t="str">
        <f>[1]сам!AL27</f>
        <v>шк-пет.</v>
      </c>
      <c r="P20" s="199" t="str">
        <f>[1]сам!AM27</f>
        <v xml:space="preserve">зад.разгрузка, ковш.типа, МКБ, МОБ, дв. КАМАЗ 740.705-300 (Е-5), ТНВД BOSCH, система нейтрализ. ОГ(AdBlue), Common Rail, обогрев платф., тахограф российского стандарта с блоком СКЗИ, УВЭОС, антенна, исп. "ЮГ" (аудиосистема + 2 аудиоколонки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
      <c r="Q20" s="200"/>
    </row>
    <row r="21" spans="1:19" s="201" customFormat="1" ht="114.75" x14ac:dyDescent="0.2">
      <c r="A21" s="196" t="str">
        <f>'[1]сам тяж'!A11</f>
        <v>6520-306012-53</v>
      </c>
      <c r="B21" s="197">
        <f>'[1]сам тяж'!D11</f>
        <v>4461000</v>
      </c>
      <c r="C21" s="197">
        <f t="shared" si="0"/>
        <v>5353200</v>
      </c>
      <c r="D21" s="198" t="str">
        <f>'[1]сам тяж'!AD11</f>
        <v>6х4</v>
      </c>
      <c r="E21" s="198">
        <f>'[1]сам тяж'!AE11</f>
        <v>2</v>
      </c>
      <c r="F21" s="198">
        <f>'[1]сам тяж'!AF11</f>
        <v>20.074999999999999</v>
      </c>
      <c r="G21" s="198">
        <f>'[1]сам тяж'!AG11</f>
        <v>400</v>
      </c>
      <c r="H21" s="198">
        <f>'[1]сам тяж'!AH11</f>
        <v>400</v>
      </c>
      <c r="I21" s="198" t="str">
        <f>'[1]сам тяж'!AI11</f>
        <v>ZF16</v>
      </c>
      <c r="J21" s="198">
        <f>'[1]сам тяж'!AJ11</f>
        <v>5.1100000000000003</v>
      </c>
      <c r="K21" s="198">
        <f>'[1]сам тяж'!AK11</f>
        <v>20</v>
      </c>
      <c r="L21" s="198" t="str">
        <f>'[1]сам тяж'!AL11</f>
        <v>─</v>
      </c>
      <c r="M21" s="198" t="str">
        <f>'[1]сам тяж'!AM11</f>
        <v>315/80R22,5</v>
      </c>
      <c r="N21" s="198">
        <f>'[1]сам тяж'!AN11</f>
        <v>350</v>
      </c>
      <c r="O21" s="198" t="str">
        <f>'[1]сам тяж'!AO11</f>
        <v>─</v>
      </c>
      <c r="P21" s="199" t="str">
        <f>'[1]сам тяж'!AP11</f>
        <v xml:space="preserve">зад.разгрузка, прямоуг.сеч, МКБ, МОБ, дв. КАМАЗ-740.735-400 (E-5), топл. ап. BOSCH, система нейтрализ. ОГ(AdBlue), Common Rail, пневмоподв. каб., обогрев платф., тахограф российского стандарта с блоком СКЗИ, УВЭОС, исп. "ЮГ" (аудиосистема + 2 аудиоколонки , защитная сетка на приборы светотехники (головные + ПТФ+задние), напольные коврики резиновые, автономный воздушный отопитель "Планар 4Д", накладной кондиционер 3,5 кВТ (в составе штатной системы вентиляции кабины) </v>
      </c>
      <c r="Q21" s="200"/>
    </row>
    <row r="22" spans="1:19" s="201" customFormat="1" ht="114.75" x14ac:dyDescent="0.2">
      <c r="A22" s="196" t="str">
        <f>'[1]сам тяж'!A12</f>
        <v>6520-2026012-53</v>
      </c>
      <c r="B22" s="197">
        <f>'[1]сам тяж'!D12</f>
        <v>4461000</v>
      </c>
      <c r="C22" s="197">
        <f t="shared" si="0"/>
        <v>5353200</v>
      </c>
      <c r="D22" s="198" t="str">
        <f>'[1]сам тяж'!AD12</f>
        <v>6х4</v>
      </c>
      <c r="E22" s="198">
        <f>'[1]сам тяж'!AE12</f>
        <v>2</v>
      </c>
      <c r="F22" s="198">
        <f>'[1]сам тяж'!AF12</f>
        <v>20.074999999999999</v>
      </c>
      <c r="G22" s="198">
        <f>'[1]сам тяж'!AG12</f>
        <v>400</v>
      </c>
      <c r="H22" s="198">
        <f>'[1]сам тяж'!AH12</f>
        <v>400</v>
      </c>
      <c r="I22" s="198" t="str">
        <f>'[1]сам тяж'!AI12</f>
        <v>ZF16</v>
      </c>
      <c r="J22" s="198">
        <f>'[1]сам тяж'!AJ12</f>
        <v>5.1100000000000003</v>
      </c>
      <c r="K22" s="198">
        <f>'[1]сам тяж'!AK12</f>
        <v>20</v>
      </c>
      <c r="L22" s="198" t="str">
        <f>'[1]сам тяж'!AL12</f>
        <v>─</v>
      </c>
      <c r="M22" s="198" t="str">
        <f>'[1]сам тяж'!AM12</f>
        <v>315/80R22,5</v>
      </c>
      <c r="N22" s="198">
        <f>'[1]сам тяж'!AN12</f>
        <v>350</v>
      </c>
      <c r="O22" s="198" t="str">
        <f>'[1]сам тяж'!AO12</f>
        <v>─</v>
      </c>
      <c r="P22" s="199" t="str">
        <f>'[1]сам тяж'!AP12</f>
        <v xml:space="preserve">зад.разгрузка, прямоуг.сеч, МКБ, МОБ, дв. КАМАЗ-740.735-400 (E-5), топл. ап. АЗПИ, система нейтрализ. ОГ(AdBlue), Common Rail, пневмоподв. каб., обогрев платф., тахограф российского стандарта с блоком СКЗИ, УВЭОС, антенна, исп. "ЮГ" (аудиосистема + 2 аудиоколонки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
      <c r="Q22" s="200"/>
    </row>
    <row r="23" spans="1:19" s="201" customFormat="1" ht="114.75" x14ac:dyDescent="0.2">
      <c r="A23" s="196" t="str">
        <f>'[1]сам тяж'!A13</f>
        <v>6520-3026012-53</v>
      </c>
      <c r="B23" s="197">
        <f>'[1]сам тяж'!D13</f>
        <v>4461000</v>
      </c>
      <c r="C23" s="197">
        <f t="shared" si="0"/>
        <v>5353200</v>
      </c>
      <c r="D23" s="198" t="str">
        <f>'[1]сам тяж'!AD13</f>
        <v>6х4</v>
      </c>
      <c r="E23" s="198">
        <f>'[1]сам тяж'!AE13</f>
        <v>2</v>
      </c>
      <c r="F23" s="198">
        <f>'[1]сам тяж'!AF13</f>
        <v>20.074999999999999</v>
      </c>
      <c r="G23" s="198">
        <f>'[1]сам тяж'!AG13</f>
        <v>400</v>
      </c>
      <c r="H23" s="198">
        <f>'[1]сам тяж'!AH13</f>
        <v>400</v>
      </c>
      <c r="I23" s="198" t="str">
        <f>'[1]сам тяж'!AI13</f>
        <v>ZF16</v>
      </c>
      <c r="J23" s="198">
        <f>'[1]сам тяж'!AJ13</f>
        <v>5.1100000000000003</v>
      </c>
      <c r="K23" s="198">
        <f>'[1]сам тяж'!AK13</f>
        <v>20</v>
      </c>
      <c r="L23" s="198" t="str">
        <f>'[1]сам тяж'!AL13</f>
        <v>─</v>
      </c>
      <c r="M23" s="198" t="str">
        <f>'[1]сам тяж'!AM13</f>
        <v>315/80R22,5</v>
      </c>
      <c r="N23" s="198">
        <f>'[1]сам тяж'!AN13</f>
        <v>350</v>
      </c>
      <c r="O23" s="198" t="str">
        <f>'[1]сам тяж'!AO13</f>
        <v>─</v>
      </c>
      <c r="P23" s="199" t="str">
        <f>'[1]сам тяж'!AP13</f>
        <v xml:space="preserve">зад.разгрузка, прямоуг.сеч, МКБ, МОБ, дв. КАМАЗ-740.735-400 (E-5), топл. ап. АЗПИ, система нейтрализ. ОГ(AdBlue), Common Rail, пневмоподв. каб., обогрев платф., тахограф российского стандарта с блоком СКЗИ, УВЭОС, исп. "ЮГ" (аудиосистема + 2 аудиоколонки + антенна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
      <c r="Q23" s="202"/>
    </row>
    <row r="24" spans="1:19" s="201" customFormat="1" ht="106.5" customHeight="1" x14ac:dyDescent="0.2">
      <c r="A24" s="196" t="str">
        <f>'[1]сам тяж'!A26</f>
        <v>6520-306041-53</v>
      </c>
      <c r="B24" s="197">
        <f>'[1]сам тяж'!D26</f>
        <v>4481000</v>
      </c>
      <c r="C24" s="197">
        <f t="shared" si="0"/>
        <v>5377200</v>
      </c>
      <c r="D24" s="198" t="str">
        <f>'[1]сам тяж'!AD26</f>
        <v>6х4</v>
      </c>
      <c r="E24" s="198">
        <f>'[1]сам тяж'!AE26</f>
        <v>2</v>
      </c>
      <c r="F24" s="198">
        <f>'[1]сам тяж'!AF26</f>
        <v>20.074999999999999</v>
      </c>
      <c r="G24" s="198">
        <f>'[1]сам тяж'!AG26</f>
        <v>400</v>
      </c>
      <c r="H24" s="198">
        <f>'[1]сам тяж'!AH26</f>
        <v>400</v>
      </c>
      <c r="I24" s="198" t="str">
        <f>'[1]сам тяж'!AI26</f>
        <v>ZF16</v>
      </c>
      <c r="J24" s="198">
        <f>'[1]сам тяж'!AJ26</f>
        <v>5.1100000000000003</v>
      </c>
      <c r="K24" s="198">
        <f>'[1]сам тяж'!AK26</f>
        <v>20</v>
      </c>
      <c r="L24" s="198">
        <f>'[1]сам тяж'!AL26</f>
        <v>1</v>
      </c>
      <c r="M24" s="198" t="str">
        <f>'[1]сам тяж'!AM26</f>
        <v>315/80R22,5</v>
      </c>
      <c r="N24" s="198">
        <f>'[1]сам тяж'!AN26</f>
        <v>350</v>
      </c>
      <c r="O24" s="198" t="str">
        <f>'[1]сам тяж'!AO26</f>
        <v>─</v>
      </c>
      <c r="P24" s="199" t="str">
        <f>'[1]сам тяж'!AP26</f>
        <v xml:space="preserve">зад.разгрузка, прямоуг.сеч, МКБ, МОБ, дв. КАМАЗ-740.735-400 (E-5), топл. ап. BOSCH, Common Rail, система нейтрализ. ОГ (AdBlue), пневмоподв. каб.,обогрев платф., тахограф российского стандарта с блоком СКЗИ, УВЭОС, исп. "ЮГ" (аудиосистема + 2 аудиоколонки , защитная сетка на приборы светотехники (головные + ПТФ+задние), напольные коврики резиновые, автономный воздушный отопитель "Планар 4Д", накладной кондиционер 3,5 кВТ (в составе штатной системы вентиляции кабины) </v>
      </c>
      <c r="Q24" s="202"/>
    </row>
    <row r="25" spans="1:19" s="201" customFormat="1" ht="114.75" x14ac:dyDescent="0.2">
      <c r="A25" s="196" t="str">
        <f>'[1]сам тяж'!A27</f>
        <v>6520-2026041-53</v>
      </c>
      <c r="B25" s="197">
        <f>'[1]сам тяж'!D27</f>
        <v>4481000</v>
      </c>
      <c r="C25" s="197">
        <f t="shared" si="0"/>
        <v>5377200</v>
      </c>
      <c r="D25" s="198" t="str">
        <f>'[1]сам тяж'!AD27</f>
        <v>6х4</v>
      </c>
      <c r="E25" s="198">
        <f>'[1]сам тяж'!AE27</f>
        <v>2</v>
      </c>
      <c r="F25" s="198">
        <f>'[1]сам тяж'!AF27</f>
        <v>20.074999999999999</v>
      </c>
      <c r="G25" s="198">
        <f>'[1]сам тяж'!AG27</f>
        <v>400</v>
      </c>
      <c r="H25" s="198">
        <f>'[1]сам тяж'!AH27</f>
        <v>400</v>
      </c>
      <c r="I25" s="198" t="str">
        <f>'[1]сам тяж'!AI27</f>
        <v>ZF16</v>
      </c>
      <c r="J25" s="198">
        <f>'[1]сам тяж'!AJ27</f>
        <v>5.1100000000000003</v>
      </c>
      <c r="K25" s="198">
        <f>'[1]сам тяж'!AK27</f>
        <v>20</v>
      </c>
      <c r="L25" s="198">
        <f>'[1]сам тяж'!AL27</f>
        <v>1</v>
      </c>
      <c r="M25" s="198" t="str">
        <f>'[1]сам тяж'!AM27</f>
        <v>315/80R22,5</v>
      </c>
      <c r="N25" s="198">
        <f>'[1]сам тяж'!AN27</f>
        <v>350</v>
      </c>
      <c r="O25" s="198" t="str">
        <f>'[1]сам тяж'!AO27</f>
        <v>─</v>
      </c>
      <c r="P25" s="199" t="str">
        <f>'[1]сам тяж'!AP27</f>
        <v xml:space="preserve">зад.разгрузка, прямоуг.сеч, МКБ, МОБ, дв. КАМАЗ-740.735-400 (E-5), топл. ап. АЗПИ, Common Rail, система нейтрализ. ОГ (AdBlue), пневмоподв. каб.,обогрев платф., тахограф российского стандарта с блоком СКЗИ, УВЭОС, антенна, исп. "ЮГ" (аудиосистема + 2 аудиоколонки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
      <c r="Q25" s="202"/>
    </row>
    <row r="26" spans="1:19" s="201" customFormat="1" ht="115.5" thickBot="1" x14ac:dyDescent="0.25">
      <c r="A26" s="203" t="str">
        <f>'[1]сам тяж'!A28</f>
        <v>6520-3026041-53</v>
      </c>
      <c r="B26" s="204">
        <f>'[1]сам тяж'!D28</f>
        <v>4481000</v>
      </c>
      <c r="C26" s="204">
        <f t="shared" si="0"/>
        <v>5377200</v>
      </c>
      <c r="D26" s="205" t="str">
        <f>'[1]сам тяж'!AD28</f>
        <v>6х4</v>
      </c>
      <c r="E26" s="205">
        <f>'[1]сам тяж'!AE28</f>
        <v>2</v>
      </c>
      <c r="F26" s="205">
        <f>'[1]сам тяж'!AF28</f>
        <v>20.074999999999999</v>
      </c>
      <c r="G26" s="205">
        <f>'[1]сам тяж'!AG28</f>
        <v>400</v>
      </c>
      <c r="H26" s="205">
        <f>'[1]сам тяж'!AH28</f>
        <v>400</v>
      </c>
      <c r="I26" s="205" t="str">
        <f>'[1]сам тяж'!AI28</f>
        <v>ZF16</v>
      </c>
      <c r="J26" s="205">
        <f>'[1]сам тяж'!AJ28</f>
        <v>5.1100000000000003</v>
      </c>
      <c r="K26" s="205">
        <f>'[1]сам тяж'!AK28</f>
        <v>20</v>
      </c>
      <c r="L26" s="205">
        <f>'[1]сам тяж'!AL28</f>
        <v>1</v>
      </c>
      <c r="M26" s="205" t="str">
        <f>'[1]сам тяж'!AM28</f>
        <v>315/80R22,5</v>
      </c>
      <c r="N26" s="205">
        <f>'[1]сам тяж'!AN28</f>
        <v>350</v>
      </c>
      <c r="O26" s="205" t="str">
        <f>'[1]сам тяж'!AO28</f>
        <v>─</v>
      </c>
      <c r="P26" s="206" t="str">
        <f>'[1]сам тяж'!AP28</f>
        <v xml:space="preserve">зад.разгрузка, прямоуг.сеч, МКБ, МОБ, дв. КАМАЗ-740.735-400 (E-5), топл. ап. АЗПИ, Common Rail, система нейтрализ. ОГ (AdBlue), пневмоподв. каб.,обогрев платф., тахограф российского стандарта с блоком СКЗИ, УВЭОС, исп. "ЮГ" (аудиосистема + 2 аудиоколонки + антенна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
      <c r="Q26" s="202"/>
    </row>
    <row r="27" spans="1:19" s="201" customFormat="1" ht="15.75" x14ac:dyDescent="0.2">
      <c r="A27" s="207" t="s">
        <v>334</v>
      </c>
      <c r="B27" s="208"/>
      <c r="C27" s="208"/>
      <c r="D27" s="209"/>
      <c r="E27" s="209"/>
      <c r="F27" s="209"/>
      <c r="G27" s="209"/>
      <c r="H27" s="209"/>
      <c r="I27" s="209"/>
      <c r="J27" s="209"/>
      <c r="K27" s="209"/>
      <c r="L27" s="209"/>
      <c r="M27" s="209"/>
      <c r="N27" s="209"/>
      <c r="O27" s="209"/>
      <c r="P27" s="210"/>
      <c r="Q27" s="202"/>
    </row>
    <row r="28" spans="1:19" s="201" customFormat="1" x14ac:dyDescent="0.2">
      <c r="A28" s="156" t="s">
        <v>329</v>
      </c>
      <c r="B28" s="208"/>
      <c r="C28" s="208"/>
      <c r="D28" s="209"/>
      <c r="E28" s="209"/>
      <c r="F28" s="211"/>
      <c r="G28" s="211"/>
      <c r="H28" s="209"/>
      <c r="I28" s="209"/>
      <c r="J28" s="209"/>
      <c r="K28" s="209"/>
      <c r="L28" s="209"/>
      <c r="M28" s="209"/>
      <c r="N28" s="209"/>
      <c r="O28" s="209"/>
      <c r="P28" s="210"/>
      <c r="Q28" s="202"/>
    </row>
    <row r="29" spans="1:19" s="201" customFormat="1" ht="18" customHeight="1" x14ac:dyDescent="0.2">
      <c r="A29" s="156"/>
      <c r="B29" s="208"/>
      <c r="C29" s="208"/>
      <c r="D29" s="209"/>
      <c r="E29" s="209"/>
      <c r="F29" s="211"/>
      <c r="G29" s="211"/>
      <c r="H29" s="209"/>
      <c r="I29" s="209"/>
      <c r="J29" s="209"/>
      <c r="K29" s="209"/>
      <c r="L29" s="209"/>
      <c r="M29" s="209"/>
      <c r="N29" s="209"/>
      <c r="O29" s="209"/>
      <c r="P29" s="210"/>
      <c r="Q29" s="202"/>
    </row>
    <row r="30" spans="1:19" s="1" customFormat="1" ht="18.75" x14ac:dyDescent="0.3">
      <c r="A30" s="117" t="s">
        <v>272</v>
      </c>
      <c r="B30" s="118"/>
      <c r="C30" s="118"/>
      <c r="D30" s="118"/>
      <c r="E30" s="118"/>
      <c r="F30" s="121"/>
      <c r="G30" s="118"/>
      <c r="H30" s="118"/>
      <c r="I30" s="122"/>
      <c r="J30" s="119"/>
      <c r="K30" s="123"/>
      <c r="L30" s="6"/>
      <c r="M30" s="6"/>
      <c r="N30" s="6"/>
      <c r="O30" s="6"/>
      <c r="P30" s="124"/>
      <c r="Q30" s="124"/>
      <c r="R30" s="126"/>
      <c r="S30" s="126"/>
    </row>
    <row r="31" spans="1:19" s="1" customFormat="1" ht="18.75" x14ac:dyDescent="0.3">
      <c r="A31" s="125" t="s">
        <v>273</v>
      </c>
      <c r="B31" s="118"/>
      <c r="C31" s="118"/>
      <c r="D31" s="118"/>
      <c r="E31" s="118"/>
      <c r="F31" s="121"/>
      <c r="G31" s="118"/>
      <c r="H31" s="118"/>
      <c r="I31" s="122"/>
      <c r="J31" s="119"/>
      <c r="K31" s="123"/>
      <c r="L31" s="6"/>
      <c r="M31" s="6"/>
      <c r="N31" s="6"/>
      <c r="O31" s="6"/>
      <c r="P31" s="2" t="s">
        <v>274</v>
      </c>
      <c r="Q31" s="124"/>
      <c r="R31" s="126"/>
      <c r="S31" s="126"/>
    </row>
    <row r="32" spans="1:19" ht="19.5" x14ac:dyDescent="0.3">
      <c r="B32" s="212"/>
      <c r="C32" s="213"/>
      <c r="D32" s="213"/>
      <c r="E32" s="213"/>
      <c r="F32" s="213"/>
      <c r="G32" s="213"/>
      <c r="H32" s="213"/>
      <c r="I32" s="213"/>
      <c r="J32" s="213"/>
      <c r="K32" s="213"/>
      <c r="L32" s="213"/>
      <c r="M32" s="213"/>
      <c r="N32" s="213"/>
      <c r="O32" s="190"/>
      <c r="P32" s="214"/>
    </row>
    <row r="34" spans="1:16" ht="18.75" x14ac:dyDescent="0.3">
      <c r="A34" s="117" t="s">
        <v>335</v>
      </c>
      <c r="B34" s="118"/>
      <c r="C34" s="118"/>
      <c r="D34" s="118"/>
      <c r="E34" s="118"/>
      <c r="F34" s="121"/>
      <c r="G34" s="118"/>
      <c r="H34" s="118"/>
      <c r="I34" s="122"/>
      <c r="J34" s="119"/>
      <c r="K34" s="123"/>
      <c r="L34" s="6"/>
      <c r="M34" s="6"/>
      <c r="N34" s="6"/>
      <c r="O34" s="6"/>
      <c r="P34" s="124"/>
    </row>
    <row r="35" spans="1:16" ht="18.75" x14ac:dyDescent="0.3">
      <c r="A35" s="125" t="s">
        <v>336</v>
      </c>
      <c r="B35" s="118"/>
      <c r="C35" s="118"/>
      <c r="D35" s="118"/>
      <c r="E35" s="118"/>
      <c r="F35" s="121"/>
      <c r="G35" s="118"/>
      <c r="H35" s="118"/>
      <c r="I35" s="122"/>
      <c r="J35" s="119"/>
      <c r="K35" s="123"/>
      <c r="L35" s="6"/>
      <c r="M35" s="6"/>
      <c r="N35" s="6"/>
      <c r="O35" s="6"/>
      <c r="P35" s="125" t="s">
        <v>337</v>
      </c>
    </row>
  </sheetData>
  <mergeCells count="18">
    <mergeCell ref="A7:P7"/>
    <mergeCell ref="A8:P8"/>
    <mergeCell ref="A9:P9"/>
    <mergeCell ref="A10:A11"/>
    <mergeCell ref="B10:C10"/>
    <mergeCell ref="D10:D11"/>
    <mergeCell ref="E10:E11"/>
    <mergeCell ref="F10:F11"/>
    <mergeCell ref="G10:H10"/>
    <mergeCell ref="I10:I11"/>
    <mergeCell ref="P10:P11"/>
    <mergeCell ref="A12:P12"/>
    <mergeCell ref="J10:J11"/>
    <mergeCell ref="K10:K11"/>
    <mergeCell ref="L10:L11"/>
    <mergeCell ref="M10:M11"/>
    <mergeCell ref="N10:N11"/>
    <mergeCell ref="O10:O11"/>
  </mergeCells>
  <printOptions horizontalCentered="1"/>
  <pageMargins left="0.31496062992125984" right="0.23622047244094491" top="0.27559055118110237" bottom="0.19685039370078741" header="0.11811023622047245" footer="0.11811023622047245"/>
  <pageSetup paperSize="9" scale="80" fitToHeight="4" orientation="landscape"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6"/>
  </sheetPr>
  <dimension ref="A1:IV263"/>
  <sheetViews>
    <sheetView view="pageBreakPreview" zoomScaleNormal="100" zoomScaleSheetLayoutView="100" workbookViewId="0">
      <pane xSplit="2" ySplit="5" topLeftCell="C6" activePane="bottomRight" state="frozen"/>
      <selection activeCell="H16" sqref="H16"/>
      <selection pane="topRight" activeCell="H16" sqref="H16"/>
      <selection pane="bottomLeft" activeCell="H16" sqref="H16"/>
      <selection pane="bottomRight" activeCell="W6" sqref="W6"/>
    </sheetView>
  </sheetViews>
  <sheetFormatPr defaultRowHeight="12.75" x14ac:dyDescent="0.2"/>
  <cols>
    <col min="1" max="1" width="17.5703125" style="1" hidden="1" customWidth="1"/>
    <col min="2" max="2" width="21" style="14" customWidth="1"/>
    <col min="3" max="4" width="11.42578125" style="3" customWidth="1"/>
    <col min="5" max="5" width="9.7109375" style="8" customWidth="1"/>
    <col min="6" max="6" width="9.7109375" style="5" customWidth="1"/>
    <col min="7" max="7" width="6.42578125" style="6" customWidth="1"/>
    <col min="8" max="8" width="4.7109375" style="7" customWidth="1"/>
    <col min="9" max="9" width="6.28515625" style="8" customWidth="1"/>
    <col min="10" max="10" width="7.42578125" style="9" customWidth="1"/>
    <col min="11" max="11" width="6.42578125" style="9" customWidth="1"/>
    <col min="12" max="12" width="6.85546875" style="9" customWidth="1"/>
    <col min="13" max="13" width="5.140625" style="4" customWidth="1"/>
    <col min="14" max="14" width="7.42578125" style="10" customWidth="1"/>
    <col min="15" max="15" width="7.7109375" style="6" customWidth="1"/>
    <col min="16" max="16" width="10.85546875" style="6" customWidth="1"/>
    <col min="17" max="17" width="8.28515625" style="6" customWidth="1"/>
    <col min="18" max="18" width="8.5703125" style="6" customWidth="1"/>
    <col min="19" max="19" width="66.140625" style="124" customWidth="1"/>
    <col min="20" max="16384" width="9.140625" style="1"/>
  </cols>
  <sheetData>
    <row r="1" spans="1:19" ht="18.75" x14ac:dyDescent="0.3">
      <c r="B1" s="2" t="s">
        <v>0</v>
      </c>
      <c r="S1" s="11" t="s">
        <v>1</v>
      </c>
    </row>
    <row r="2" spans="1:19" ht="20.25" hidden="1" x14ac:dyDescent="0.35">
      <c r="B2" s="2">
        <v>1</v>
      </c>
      <c r="C2" s="3">
        <v>2</v>
      </c>
      <c r="D2" s="3">
        <v>2</v>
      </c>
      <c r="E2" s="4">
        <v>4</v>
      </c>
      <c r="G2" s="2">
        <v>13</v>
      </c>
      <c r="H2" s="3">
        <v>14</v>
      </c>
      <c r="I2" s="12">
        <v>15</v>
      </c>
      <c r="J2" s="8">
        <v>16</v>
      </c>
      <c r="K2" s="7">
        <v>17</v>
      </c>
      <c r="L2" s="8">
        <v>18</v>
      </c>
      <c r="M2" s="7">
        <v>19</v>
      </c>
      <c r="N2" s="7">
        <v>20</v>
      </c>
      <c r="O2" s="8">
        <v>21</v>
      </c>
      <c r="P2" s="7">
        <v>22</v>
      </c>
      <c r="Q2" s="8">
        <v>23</v>
      </c>
      <c r="R2" s="13">
        <v>24</v>
      </c>
      <c r="S2" s="2">
        <v>25</v>
      </c>
    </row>
    <row r="3" spans="1:19" ht="13.5" customHeight="1" thickBot="1" x14ac:dyDescent="0.3">
      <c r="C3" s="15"/>
      <c r="S3" s="16" t="str">
        <f>'Осн прайс А '!P10</f>
        <v>Срок действия с 01.04.2021г.</v>
      </c>
    </row>
    <row r="4" spans="1:19" s="17" customFormat="1" ht="19.899999999999999" customHeight="1" x14ac:dyDescent="0.2">
      <c r="B4" s="245" t="s">
        <v>2</v>
      </c>
      <c r="C4" s="286" t="s">
        <v>3</v>
      </c>
      <c r="D4" s="287"/>
      <c r="E4" s="290" t="s">
        <v>4</v>
      </c>
      <c r="F4" s="291"/>
      <c r="G4" s="248" t="s">
        <v>5</v>
      </c>
      <c r="H4" s="250" t="s">
        <v>6</v>
      </c>
      <c r="I4" s="252" t="s">
        <v>7</v>
      </c>
      <c r="J4" s="254" t="s">
        <v>8</v>
      </c>
      <c r="K4" s="255"/>
      <c r="L4" s="256" t="s">
        <v>9</v>
      </c>
      <c r="M4" s="258" t="s">
        <v>10</v>
      </c>
      <c r="N4" s="235" t="s">
        <v>11</v>
      </c>
      <c r="O4" s="237" t="s">
        <v>12</v>
      </c>
      <c r="P4" s="239" t="s">
        <v>13</v>
      </c>
      <c r="Q4" s="239" t="s">
        <v>14</v>
      </c>
      <c r="R4" s="239" t="s">
        <v>15</v>
      </c>
      <c r="S4" s="241" t="s">
        <v>16</v>
      </c>
    </row>
    <row r="5" spans="1:19" s="17" customFormat="1" ht="23.45" customHeight="1" thickBot="1" x14ac:dyDescent="0.25">
      <c r="B5" s="285"/>
      <c r="C5" s="288"/>
      <c r="D5" s="289"/>
      <c r="E5" s="292"/>
      <c r="F5" s="293"/>
      <c r="G5" s="295"/>
      <c r="H5" s="296"/>
      <c r="I5" s="297"/>
      <c r="J5" s="301"/>
      <c r="K5" s="302"/>
      <c r="L5" s="303"/>
      <c r="M5" s="304"/>
      <c r="N5" s="305"/>
      <c r="O5" s="298"/>
      <c r="P5" s="298"/>
      <c r="Q5" s="298"/>
      <c r="R5" s="298"/>
      <c r="S5" s="299"/>
    </row>
    <row r="6" spans="1:19" s="17" customFormat="1" ht="55.9" customHeight="1" thickBot="1" x14ac:dyDescent="0.25">
      <c r="B6" s="246"/>
      <c r="C6" s="18" t="s">
        <v>17</v>
      </c>
      <c r="D6" s="18" t="s">
        <v>18</v>
      </c>
      <c r="E6" s="217" t="s">
        <v>19</v>
      </c>
      <c r="F6" s="19" t="s">
        <v>20</v>
      </c>
      <c r="G6" s="249"/>
      <c r="H6" s="251"/>
      <c r="I6" s="253"/>
      <c r="J6" s="20" t="s">
        <v>21</v>
      </c>
      <c r="K6" s="20" t="s">
        <v>22</v>
      </c>
      <c r="L6" s="257"/>
      <c r="M6" s="259"/>
      <c r="N6" s="236"/>
      <c r="O6" s="238"/>
      <c r="P6" s="240"/>
      <c r="Q6" s="240"/>
      <c r="R6" s="240"/>
      <c r="S6" s="242"/>
    </row>
    <row r="7" spans="1:19" s="21" customFormat="1" ht="19.5" customHeight="1" thickBot="1" x14ac:dyDescent="0.25">
      <c r="B7" s="229" t="s">
        <v>23</v>
      </c>
      <c r="C7" s="230"/>
      <c r="D7" s="230"/>
      <c r="E7" s="230"/>
      <c r="F7" s="230"/>
      <c r="G7" s="230"/>
      <c r="H7" s="230"/>
      <c r="I7" s="230"/>
      <c r="J7" s="230"/>
      <c r="K7" s="230"/>
      <c r="L7" s="230"/>
      <c r="M7" s="230"/>
      <c r="N7" s="230"/>
      <c r="O7" s="230"/>
      <c r="P7" s="230"/>
      <c r="Q7" s="230"/>
      <c r="R7" s="230"/>
      <c r="S7" s="231"/>
    </row>
    <row r="8" spans="1:19" s="22" customFormat="1" ht="51" customHeight="1" x14ac:dyDescent="0.2">
      <c r="A8" s="22" t="str">
        <f t="shared" ref="A8:A70" si="0">"0"&amp;LEFT(B8,FIND("-",B8)-1)&amp;LEFT("00000000",8-ABS(IFERROR(FIND("-",B8,FIND("-",B8)+1),0)-FIND("-",B8))+1+IF(FIND("-",B8)=5,1,0))&amp;RIGHT(LEFT(B8,IFERROR(FIND("-",B8,FIND("-",B8)+1),0)-1),LEN(LEFT(B8,IFERROR(FIND("-",B8,FIND("-",B8)+1),0)-1))-FIND("-",B8))&amp;RIGHT(LEFT(B8,IFERROR(FIND("-",B8,FIND("-",B8)+1),0)+2),2)&amp;"50"</f>
        <v>043080000060636950</v>
      </c>
      <c r="B8" s="23" t="s">
        <v>24</v>
      </c>
      <c r="C8" s="24">
        <f>VLOOKUP(B8,'[1]4308'!$A$7:$BF$13,2,FALSE)</f>
        <v>2901000</v>
      </c>
      <c r="D8" s="24">
        <f>VLOOKUP(B8,'[1]4308'!$A$7:$AD$13,4,FALSE)</f>
        <v>2955000</v>
      </c>
      <c r="E8" s="25">
        <f>D8/C8</f>
        <v>1.0186142709410548</v>
      </c>
      <c r="F8" s="26">
        <f>D8-C8</f>
        <v>54000</v>
      </c>
      <c r="G8" s="27" t="str">
        <f>'[1]4308'!R7</f>
        <v>4х2</v>
      </c>
      <c r="H8" s="28">
        <f>'[1]4308'!S7</f>
        <v>2</v>
      </c>
      <c r="I8" s="29">
        <f>'[1]4308'!T7</f>
        <v>5.94</v>
      </c>
      <c r="J8" s="30">
        <f>'[1]4308'!U7</f>
        <v>250</v>
      </c>
      <c r="K8" s="30">
        <f>'[1]4308'!V7</f>
        <v>242</v>
      </c>
      <c r="L8" s="30" t="str">
        <f>'[1]4308'!W7</f>
        <v>ZF6</v>
      </c>
      <c r="M8" s="31">
        <f>'[1]4308'!X7</f>
        <v>4.22</v>
      </c>
      <c r="N8" s="32">
        <f>'[1]4308'!Y7</f>
        <v>38.4</v>
      </c>
      <c r="O8" s="33">
        <f>'[1]4308'!Z7</f>
        <v>1</v>
      </c>
      <c r="P8" s="33" t="str">
        <f>'[1]4308'!AA7</f>
        <v>245/70R19,5</v>
      </c>
      <c r="Q8" s="33">
        <f>'[1]4308'!AB7</f>
        <v>210</v>
      </c>
      <c r="R8" s="33" t="str">
        <f>'[1]4308'!AC7</f>
        <v>шк-пет.</v>
      </c>
      <c r="S8" s="34" t="str">
        <f>'[1]4308'!AD7</f>
        <v>МКБ, дв. Сummins  ISB6.7E5 250 (Е-5), ТНВД BOSCH, система нейтрализ. ОГ(AdBlue), КПП ZF6S1000, тент, каркас, внутр. размеры платформы 6112х2470х730 мм, ДЗК, боковая защита,  тахограф российского стандарта с блоком СКЗИ, УВЭОС</v>
      </c>
    </row>
    <row r="9" spans="1:19" s="22" customFormat="1" ht="51" customHeight="1" x14ac:dyDescent="0.2">
      <c r="A9" s="22" t="str">
        <f t="shared" si="0"/>
        <v>043080000060836950</v>
      </c>
      <c r="B9" s="23" t="s">
        <v>25</v>
      </c>
      <c r="C9" s="35">
        <f>VLOOKUP(B9,'[1]4308'!$A$7:$BF$13,2,FALSE)</f>
        <v>2921000</v>
      </c>
      <c r="D9" s="35">
        <f>VLOOKUP(B9,'[1]4308'!$A$7:$AD$13,4,FALSE)</f>
        <v>2985000</v>
      </c>
      <c r="E9" s="36">
        <f t="shared" ref="E9:E21" si="1">D9/C9</f>
        <v>1.0219103046901745</v>
      </c>
      <c r="F9" s="37">
        <f t="shared" ref="F9:F21" si="2">D9-C9</f>
        <v>64000</v>
      </c>
      <c r="G9" s="27" t="str">
        <f>'[1]4308'!R8</f>
        <v>4х2</v>
      </c>
      <c r="H9" s="28">
        <f>'[1]4308'!S8</f>
        <v>2</v>
      </c>
      <c r="I9" s="29">
        <f>'[1]4308'!T8</f>
        <v>5.94</v>
      </c>
      <c r="J9" s="30">
        <f>'[1]4308'!U8</f>
        <v>250</v>
      </c>
      <c r="K9" s="30">
        <f>'[1]4308'!V8</f>
        <v>242</v>
      </c>
      <c r="L9" s="30" t="str">
        <f>'[1]4308'!W8</f>
        <v>ZF6</v>
      </c>
      <c r="M9" s="31">
        <f>'[1]4308'!X8</f>
        <v>4.22</v>
      </c>
      <c r="N9" s="32">
        <f>'[1]4308'!Y8</f>
        <v>38.4</v>
      </c>
      <c r="O9" s="33">
        <f>'[1]4308'!Z8</f>
        <v>1</v>
      </c>
      <c r="P9" s="33" t="str">
        <f>'[1]4308'!AA8</f>
        <v>245/70R19,5</v>
      </c>
      <c r="Q9" s="33">
        <f>'[1]4308'!AB8</f>
        <v>210</v>
      </c>
      <c r="R9" s="33" t="str">
        <f>'[1]4308'!AC8</f>
        <v>шк-пет.</v>
      </c>
      <c r="S9" s="34" t="str">
        <f>'[1]4308'!AD8</f>
        <v xml:space="preserve">МКБ, дв. Сummins  ISB6.7E5 250 (Е-5), ТНВД BOSCH, система нейтрализ. ОГ(AdBlue), КПП ZF6S1000, задняя пневмоподвеска, тент, каркас, внутр. размеры платформы 6112х2470х730 мм, ДЗК, боковая защита, тахограф российского стандарта с блоком СКЗИ, УВЭОС </v>
      </c>
    </row>
    <row r="10" spans="1:19" s="22" customFormat="1" ht="51" customHeight="1" x14ac:dyDescent="0.2">
      <c r="A10" s="22" t="str">
        <f t="shared" si="0"/>
        <v>043118000060125050</v>
      </c>
      <c r="B10" s="23" t="s">
        <v>26</v>
      </c>
      <c r="C10" s="35">
        <f>VLOOKUP(B10,[1]борт6х6!A6:AV12,2,FALSE)</f>
        <v>3502000</v>
      </c>
      <c r="D10" s="35">
        <f>VLOOKUP(B10,[1]борт6х6!$A$6:$AE$12,4,FALSE)</f>
        <v>3573000</v>
      </c>
      <c r="E10" s="36">
        <f t="shared" si="1"/>
        <v>1.0202741290691033</v>
      </c>
      <c r="F10" s="37">
        <f t="shared" si="2"/>
        <v>71000</v>
      </c>
      <c r="G10" s="27" t="str">
        <f>[1]борт6х6!S10</f>
        <v>6х6</v>
      </c>
      <c r="H10" s="27">
        <f>[1]борт6х6!T10</f>
        <v>1</v>
      </c>
      <c r="I10" s="29">
        <f>[1]борт6х6!U10</f>
        <v>11.305</v>
      </c>
      <c r="J10" s="30">
        <f>[1]борт6х6!V10</f>
        <v>300</v>
      </c>
      <c r="K10" s="30">
        <f>[1]борт6х6!W10</f>
        <v>300</v>
      </c>
      <c r="L10" s="30" t="str">
        <f>[1]борт6х6!X10</f>
        <v>ZF9</v>
      </c>
      <c r="M10" s="31">
        <f>[1]борт6х6!Y10</f>
        <v>5.94</v>
      </c>
      <c r="N10" s="32">
        <f>[1]борт6х6!Z10</f>
        <v>26.9</v>
      </c>
      <c r="O10" s="33">
        <f>[1]борт6х6!AA10</f>
        <v>1</v>
      </c>
      <c r="P10" s="33" t="str">
        <f>[1]борт6х6!AB10</f>
        <v>425/85R21 390/95R20</v>
      </c>
      <c r="Q10" s="33" t="str">
        <f>[1]борт6х6!AC10</f>
        <v>210+350</v>
      </c>
      <c r="R10" s="33" t="str">
        <f>[1]борт6х6!AD10</f>
        <v>кр-пет.</v>
      </c>
      <c r="S10" s="34" t="str">
        <f>[1]борт6х6!AE10</f>
        <v xml:space="preserve">МКБ, МОБ, дв. КАМАЗ 740.705-300 (Е-5), ТНВД BOSCH, система нейтрализ. ОГ(AdBlue), Common Rail, тент, каркас, внутр. размеры платформы 6112х2470х730 мм, аэродинамич.козырек, ДЗК, тахограф российского стандарта с блоком СКЗИ, УВЭОС </v>
      </c>
    </row>
    <row r="11" spans="1:19" s="22" customFormat="1" ht="51" customHeight="1" x14ac:dyDescent="0.2">
      <c r="A11" s="22" t="str">
        <f t="shared" si="0"/>
        <v>043118000060124850</v>
      </c>
      <c r="B11" s="23" t="s">
        <v>27</v>
      </c>
      <c r="C11" s="35">
        <f>VLOOKUP(B11,[1]борт6х6!$A$7:$AV$13,2,FALSE)</f>
        <v>3502000</v>
      </c>
      <c r="D11" s="35">
        <f>VLOOKUP(B11,[1]борт6х6!$A$6:$AE$12,4,FALSE)</f>
        <v>3573000</v>
      </c>
      <c r="E11" s="36">
        <f t="shared" si="1"/>
        <v>1.0202741290691033</v>
      </c>
      <c r="F11" s="37">
        <f t="shared" si="2"/>
        <v>71000</v>
      </c>
      <c r="G11" s="27" t="str">
        <f>[1]борт6х6!S11</f>
        <v>6х6</v>
      </c>
      <c r="H11" s="27">
        <f>[1]борт6х6!T11</f>
        <v>1</v>
      </c>
      <c r="I11" s="29">
        <f>[1]борт6х6!U11</f>
        <v>11.895</v>
      </c>
      <c r="J11" s="30">
        <f>[1]борт6х6!V11</f>
        <v>300</v>
      </c>
      <c r="K11" s="30">
        <f>[1]борт6х6!W11</f>
        <v>292</v>
      </c>
      <c r="L11" s="30" t="str">
        <f>[1]борт6х6!X11</f>
        <v>ZF9</v>
      </c>
      <c r="M11" s="31">
        <f>[1]борт6х6!Y11</f>
        <v>7.22</v>
      </c>
      <c r="N11" s="32">
        <f>[1]борт6х6!Z11</f>
        <v>26.9</v>
      </c>
      <c r="O11" s="33">
        <f>[1]борт6х6!AA11</f>
        <v>1</v>
      </c>
      <c r="P11" s="33" t="str">
        <f>[1]борт6х6!AB11</f>
        <v>425/85R21 390/95R20</v>
      </c>
      <c r="Q11" s="33" t="str">
        <f>[1]борт6х6!AC11</f>
        <v>210+350</v>
      </c>
      <c r="R11" s="33" t="str">
        <f>[1]борт6х6!AD11</f>
        <v>кр-пет.</v>
      </c>
      <c r="S11" s="34" t="str">
        <f>[1]борт6х6!AE11</f>
        <v xml:space="preserve">МКБ, МОБ, дв. Cummins ISB6.7E5 300 (Е-5), ТНВД BOSCH, система нейтрализ. ОГ(AdBlue), Common Rail, тент, каркас, внутр. размеры платформы 6112х2470х730 мм, аэродинамич.козырек, ДЗК, тахограф российского стандарта с блоком СКЗИ, УВЭОС </v>
      </c>
    </row>
    <row r="12" spans="1:19" s="22" customFormat="1" ht="51" customHeight="1" x14ac:dyDescent="0.2">
      <c r="A12" s="22" t="str">
        <f t="shared" si="0"/>
        <v>043118000060135050</v>
      </c>
      <c r="B12" s="38" t="s">
        <v>28</v>
      </c>
      <c r="C12" s="35">
        <f>VLOOKUP(B12,[1]борт6х6!A8:AV14,2,FALSE)</f>
        <v>3564000</v>
      </c>
      <c r="D12" s="35">
        <f>VLOOKUP(B12,[1]борт6х6!$A$6:$AE$12,4,FALSE)</f>
        <v>3636000</v>
      </c>
      <c r="E12" s="36">
        <f t="shared" si="1"/>
        <v>1.0202020202020201</v>
      </c>
      <c r="F12" s="37">
        <f t="shared" si="2"/>
        <v>72000</v>
      </c>
      <c r="G12" s="39" t="str">
        <f>[1]борт6х6!S12</f>
        <v>6х6</v>
      </c>
      <c r="H12" s="40">
        <f>[1]борт6х6!T12</f>
        <v>1</v>
      </c>
      <c r="I12" s="41">
        <f>[1]борт6х6!U12</f>
        <v>11.005000000000001</v>
      </c>
      <c r="J12" s="42">
        <f>[1]борт6х6!V12</f>
        <v>300</v>
      </c>
      <c r="K12" s="42">
        <f>[1]борт6х6!W12</f>
        <v>300</v>
      </c>
      <c r="L12" s="42" t="str">
        <f>[1]борт6х6!X12</f>
        <v>ZF9</v>
      </c>
      <c r="M12" s="43">
        <f>[1]борт6х6!Y12</f>
        <v>5.94</v>
      </c>
      <c r="N12" s="44">
        <f>[1]борт6х6!Z12</f>
        <v>26.9</v>
      </c>
      <c r="O12" s="45">
        <f>[1]борт6х6!AA12</f>
        <v>1</v>
      </c>
      <c r="P12" s="45" t="str">
        <f>[1]борт6х6!AB12</f>
        <v>425/85R21 390/95R20</v>
      </c>
      <c r="Q12" s="45" t="str">
        <f>[1]борт6х6!AC12</f>
        <v>210+350</v>
      </c>
      <c r="R12" s="45" t="str">
        <f>[1]борт6х6!AD12</f>
        <v>кр-пет.</v>
      </c>
      <c r="S12" s="46" t="str">
        <f>[1]борт6х6!AE12</f>
        <v xml:space="preserve">МКБ, МОБ, дв. КАМАЗ 740.705-300 (Е-5), ТНВД BOSCH, система нейтрализ. ОГ(AdBlue), Common Rail, лебедка, внутр. размеры платформы 6112х2470х730 мм, аэродинамич.козырек, ДЗК, тахограф российского стандарта с блоком СКЗИ, УВЭОС </v>
      </c>
    </row>
    <row r="13" spans="1:19" s="22" customFormat="1" ht="51" customHeight="1" x14ac:dyDescent="0.2">
      <c r="A13" s="22" t="str">
        <f t="shared" si="0"/>
        <v>043253000060106950</v>
      </c>
      <c r="B13" s="23" t="s">
        <v>29</v>
      </c>
      <c r="C13" s="35">
        <f>VLOOKUP(B13,[1]борт6х4!$A$6:$AZ$13,2,FALSE)</f>
        <v>2593000</v>
      </c>
      <c r="D13" s="35">
        <f>VLOOKUP(B13,[1]борт6х4!$A$6:$AF$13,4,FALSE)</f>
        <v>2645000</v>
      </c>
      <c r="E13" s="36">
        <f t="shared" si="1"/>
        <v>1.020053991515619</v>
      </c>
      <c r="F13" s="37">
        <f t="shared" si="2"/>
        <v>52000</v>
      </c>
      <c r="G13" s="27" t="str">
        <f>[1]борт6х4!T7</f>
        <v>4х2</v>
      </c>
      <c r="H13" s="28">
        <f>[1]борт6х4!U7</f>
        <v>2</v>
      </c>
      <c r="I13" s="29">
        <f>[1]борт6х4!V7</f>
        <v>8.4600000000000009</v>
      </c>
      <c r="J13" s="30">
        <f>[1]борт6х4!W7</f>
        <v>250</v>
      </c>
      <c r="K13" s="30">
        <f>[1]борт6х4!X7</f>
        <v>242</v>
      </c>
      <c r="L13" s="30" t="str">
        <f>[1]борт6х4!Y7</f>
        <v>ZF6</v>
      </c>
      <c r="M13" s="31">
        <f>[1]борт6х4!Z7</f>
        <v>6.53</v>
      </c>
      <c r="N13" s="32">
        <f>[1]борт6х4!AA7</f>
        <v>9.3000000000000007</v>
      </c>
      <c r="O13" s="33" t="str">
        <f>[1]борт6х4!AB7</f>
        <v>─</v>
      </c>
      <c r="P13" s="33" t="str">
        <f>[1]борт6х4!AC7</f>
        <v>10.00R20 11.00R20 11R22,5</v>
      </c>
      <c r="Q13" s="33">
        <f>[1]борт6х4!AD7</f>
        <v>350</v>
      </c>
      <c r="R13" s="33" t="str">
        <f>[1]борт6х4!AE7</f>
        <v>─</v>
      </c>
      <c r="S13" s="34" t="str">
        <f>[1]борт6х4!AF7</f>
        <v xml:space="preserve">МКБ, дв. Сummins  ISB6.7E5 250 (Е-5), система нейтрализ. ОГ(AdBlue), ТНВД BOSCH, КПП ZF6S1000, внутр. размеры платформы 5162х2470х730 мм, аэродинамич.козырек, ДЗК, боковая защита, тахограф российского стандарта с блоком СКЗИ, УВЭОС </v>
      </c>
    </row>
    <row r="14" spans="1:19" s="22" customFormat="1" ht="51" customHeight="1" x14ac:dyDescent="0.2">
      <c r="A14" s="22" t="str">
        <f t="shared" si="0"/>
        <v>043502000060236650</v>
      </c>
      <c r="B14" s="23" t="s">
        <v>30</v>
      </c>
      <c r="C14" s="35">
        <f>VLOOKUP(B14,[1]борт6х6!$A$7:$AV$13,2,FALSE)</f>
        <v>3269000</v>
      </c>
      <c r="D14" s="35">
        <f>VLOOKUP(B14,[1]борт6х6!$A$6:$AE$12,4,FALSE)</f>
        <v>3335000</v>
      </c>
      <c r="E14" s="36">
        <f t="shared" si="1"/>
        <v>1.0201896604466199</v>
      </c>
      <c r="F14" s="37">
        <f t="shared" si="2"/>
        <v>66000</v>
      </c>
      <c r="G14" s="27" t="str">
        <f>[1]борт6х6!S7</f>
        <v>4х4</v>
      </c>
      <c r="H14" s="28">
        <f>[1]борт6х6!T7</f>
        <v>1</v>
      </c>
      <c r="I14" s="29">
        <f>[1]борт6х6!U7</f>
        <v>4.375</v>
      </c>
      <c r="J14" s="30">
        <f>[1]борт6х6!V7</f>
        <v>285</v>
      </c>
      <c r="K14" s="30">
        <f>[1]борт6х6!W7</f>
        <v>277</v>
      </c>
      <c r="L14" s="30" t="str">
        <f>[1]борт6х6!X7</f>
        <v>ZF9</v>
      </c>
      <c r="M14" s="31">
        <f>[1]борт6х6!Y7</f>
        <v>6.53</v>
      </c>
      <c r="N14" s="32">
        <f>[1]борт6х6!Z7</f>
        <v>21.5</v>
      </c>
      <c r="O14" s="33">
        <f>[1]борт6х6!AA7</f>
        <v>1</v>
      </c>
      <c r="P14" s="33" t="str">
        <f>[1]борт6х6!AB7</f>
        <v>425/85R21</v>
      </c>
      <c r="Q14" s="33" t="str">
        <f>[1]борт6х6!AC7</f>
        <v>2х210</v>
      </c>
      <c r="R14" s="33" t="str">
        <f>[1]борт6х6!AD7</f>
        <v>кр-пет.</v>
      </c>
      <c r="S14" s="34" t="str">
        <f>[1]борт6х6!AE7</f>
        <v xml:space="preserve">МКБ, МОБ, дв. Cummins ISB6.7E5 285 (Е-5), топл. ап.BOSCH, система нейтрализ. ОГ(AdBlue), Common Rail, тент, каркас, лебедка, внутр. размеры платформы 4892х2470х730 мм, аэродинамич.козырек, ДЗК,  тахограф российского стандарта с блоком СКЗИ, УВЭОС </v>
      </c>
    </row>
    <row r="15" spans="1:19" s="22" customFormat="1" ht="51" customHeight="1" x14ac:dyDescent="0.2">
      <c r="A15" s="22" t="str">
        <f t="shared" si="0"/>
        <v>043502000060246650</v>
      </c>
      <c r="B15" s="23" t="s">
        <v>31</v>
      </c>
      <c r="C15" s="35">
        <f>VLOOKUP(B15,[1]борт6х6!$A$7:$AV$13,2,FALSE)</f>
        <v>3162000</v>
      </c>
      <c r="D15" s="35">
        <f>VLOOKUP(B15,[1]борт6х6!$A$6:$AE$12,4,FALSE)</f>
        <v>3227000</v>
      </c>
      <c r="E15" s="36">
        <f t="shared" si="1"/>
        <v>1.0205566097406704</v>
      </c>
      <c r="F15" s="37">
        <f t="shared" si="2"/>
        <v>65000</v>
      </c>
      <c r="G15" s="27" t="str">
        <f>[1]борт6х6!S8</f>
        <v>4х4</v>
      </c>
      <c r="H15" s="28">
        <f>[1]борт6х6!T8</f>
        <v>1</v>
      </c>
      <c r="I15" s="29">
        <f>[1]борт6х6!U8</f>
        <v>4.375</v>
      </c>
      <c r="J15" s="30">
        <f>[1]борт6х6!V8</f>
        <v>285</v>
      </c>
      <c r="K15" s="30">
        <f>[1]борт6х6!W8</f>
        <v>277</v>
      </c>
      <c r="L15" s="30" t="str">
        <f>[1]борт6х6!X8</f>
        <v>ZF9</v>
      </c>
      <c r="M15" s="31">
        <f>[1]борт6х6!Y8</f>
        <v>6.53</v>
      </c>
      <c r="N15" s="32">
        <f>[1]борт6х6!Z8</f>
        <v>21.5</v>
      </c>
      <c r="O15" s="33">
        <f>[1]борт6х6!AA8</f>
        <v>1</v>
      </c>
      <c r="P15" s="33" t="str">
        <f>[1]борт6х6!AB8</f>
        <v>425/85R21 390/95R20</v>
      </c>
      <c r="Q15" s="33" t="str">
        <f>[1]борт6х6!AC8</f>
        <v>2х210</v>
      </c>
      <c r="R15" s="33" t="str">
        <f>[1]борт6х6!AD8</f>
        <v>кр-пет.</v>
      </c>
      <c r="S15" s="34" t="str">
        <f>[1]борт6х6!AE8</f>
        <v xml:space="preserve">МКБ, МОБ, дв. Cummins ISB6.7E5 285 (Е-5), топл. ап.BOSCH, система нейтрализ. ОГ(AdBlue), Common Rail, тент, каркас, внутр. размеры платформы 4892х2470х730 мм, аэродинамич.козырек, ДЗК, тахограф российского стандарта с блоком СКЗИ, УВЭОС </v>
      </c>
    </row>
    <row r="16" spans="1:19" s="22" customFormat="1" ht="51" customHeight="1" x14ac:dyDescent="0.2">
      <c r="A16" s="22" t="str">
        <f t="shared" si="0"/>
        <v>053500000060176650</v>
      </c>
      <c r="B16" s="23" t="s">
        <v>32</v>
      </c>
      <c r="C16" s="35">
        <f>VLOOKUP(B16,[1]борт6х6!$A$7:$AV$13,2,FALSE)</f>
        <v>3426000</v>
      </c>
      <c r="D16" s="35">
        <f>VLOOKUP(B16,[1]борт6х6!$A$6:$AE$12,4,FALSE)</f>
        <v>3496000</v>
      </c>
      <c r="E16" s="36">
        <f t="shared" si="1"/>
        <v>1.0204319906596615</v>
      </c>
      <c r="F16" s="37">
        <f t="shared" si="2"/>
        <v>70000</v>
      </c>
      <c r="G16" s="27" t="str">
        <f>[1]борт6х6!S9</f>
        <v>6х6</v>
      </c>
      <c r="H16" s="28">
        <f>[1]борт6х6!T9</f>
        <v>1</v>
      </c>
      <c r="I16" s="29">
        <f>[1]борт6х6!U9</f>
        <v>7.8150000000000004</v>
      </c>
      <c r="J16" s="30">
        <f>[1]борт6х6!V9</f>
        <v>285</v>
      </c>
      <c r="K16" s="30">
        <f>[1]борт6х6!W9</f>
        <v>277</v>
      </c>
      <c r="L16" s="30" t="str">
        <f>[1]борт6х6!X9</f>
        <v>ZF9</v>
      </c>
      <c r="M16" s="31">
        <f>[1]борт6х6!Y9</f>
        <v>5.94</v>
      </c>
      <c r="N16" s="32">
        <f>[1]борт6х6!Z9</f>
        <v>21.5</v>
      </c>
      <c r="O16" s="33">
        <f>[1]борт6х6!AA9</f>
        <v>1</v>
      </c>
      <c r="P16" s="33" t="str">
        <f>[1]борт6х6!AB9</f>
        <v>425/85R21 390/95R20</v>
      </c>
      <c r="Q16" s="33" t="str">
        <f>[1]борт6х6!AC9</f>
        <v>2х210</v>
      </c>
      <c r="R16" s="33" t="str">
        <f>[1]борт6х6!AD9</f>
        <v>кр-пет.</v>
      </c>
      <c r="S16" s="34" t="str">
        <f>[1]борт6х6!AE9</f>
        <v>МКБ, МОБ,  дв. Cummins ISB6.7E5 285 (Е-5), топл. ап.BOSCH, система нейтрализ. ОГ(AdBlue), Common Rail, тент, каркас, внутр. размеры платформы 4892х2470х730 мм, аэрожинамич.козырек, ДЗК, тахограф российского стандарта с блоком СКЗИ, УВЭОС</v>
      </c>
    </row>
    <row r="17" spans="1:19" s="22" customFormat="1" ht="51" customHeight="1" x14ac:dyDescent="0.2">
      <c r="A17" s="22" t="str">
        <f t="shared" si="0"/>
        <v>065117000060104850</v>
      </c>
      <c r="B17" s="23" t="s">
        <v>33</v>
      </c>
      <c r="C17" s="35">
        <f>VLOOKUP(B17,[1]борт6х4!$A$6:$AZ$13,2,FALSE)</f>
        <v>3880000</v>
      </c>
      <c r="D17" s="35">
        <f>VLOOKUP(B17,[1]борт6х4!$A$6:$AF$13,4,FALSE)</f>
        <v>3956000</v>
      </c>
      <c r="E17" s="36">
        <f t="shared" si="1"/>
        <v>1.0195876288659793</v>
      </c>
      <c r="F17" s="37">
        <f t="shared" si="2"/>
        <v>76000</v>
      </c>
      <c r="G17" s="27" t="str">
        <f>[1]борт6х4!T8</f>
        <v>6х4</v>
      </c>
      <c r="H17" s="28">
        <f>[1]борт6х4!U8</f>
        <v>2</v>
      </c>
      <c r="I17" s="29">
        <f>[1]борт6х4!V8</f>
        <v>14.5</v>
      </c>
      <c r="J17" s="30">
        <f>[1]борт6х4!W8</f>
        <v>300</v>
      </c>
      <c r="K17" s="30">
        <f>[1]борт6х4!X8</f>
        <v>292</v>
      </c>
      <c r="L17" s="30" t="str">
        <f>[1]борт6х4!Y8</f>
        <v>ZF9</v>
      </c>
      <c r="M17" s="31">
        <f>[1]борт6х4!Z8</f>
        <v>5.94</v>
      </c>
      <c r="N17" s="32">
        <f>[1]борт6х4!AA8</f>
        <v>46.8</v>
      </c>
      <c r="O17" s="33">
        <f>[1]борт6х4!AB8</f>
        <v>1</v>
      </c>
      <c r="P17" s="33" t="str">
        <f>[1]борт6х4!AC8</f>
        <v>11.00R20 11R22,5</v>
      </c>
      <c r="Q17" s="33">
        <f>[1]борт6х4!AD8</f>
        <v>500</v>
      </c>
      <c r="R17" s="33" t="str">
        <f>[1]борт6х4!AE8</f>
        <v>шк-пет.</v>
      </c>
      <c r="S17" s="34" t="str">
        <f>[1]борт6х4!AF8</f>
        <v>МКБ, МОБ, дв. Cummins ISB6.7E5 300 (Е-5), ТНВД BOSCH, система нейтрализ. ОГ(AdBlue), тент, каркас, аэродинам.козырек, внутр. размеры платформы 7800х2470х730 мм, ДЗК, боковая защита, тахограф российского стандарта с блоком СКЗИ, УВЭОС</v>
      </c>
    </row>
    <row r="18" spans="1:19" s="22" customFormat="1" ht="51" customHeight="1" x14ac:dyDescent="0.2">
      <c r="A18" s="22" t="str">
        <f t="shared" si="0"/>
        <v>065117000060105050</v>
      </c>
      <c r="B18" s="23" t="s">
        <v>34</v>
      </c>
      <c r="C18" s="35">
        <f>VLOOKUP(B18,[1]борт6х4!$A$6:$AZ$13,2,FALSE)</f>
        <v>3880000</v>
      </c>
      <c r="D18" s="35">
        <f>VLOOKUP(B18,[1]борт6х4!$A$6:$AF$13,4,FALSE)</f>
        <v>3956000</v>
      </c>
      <c r="E18" s="36">
        <f t="shared" si="1"/>
        <v>1.0195876288659793</v>
      </c>
      <c r="F18" s="37">
        <f t="shared" si="2"/>
        <v>76000</v>
      </c>
      <c r="G18" s="27" t="str">
        <f>[1]борт6х4!T9</f>
        <v>6х4</v>
      </c>
      <c r="H18" s="28">
        <f>[1]борт6х4!U9</f>
        <v>2</v>
      </c>
      <c r="I18" s="29">
        <f>[1]борт6х4!V9</f>
        <v>14</v>
      </c>
      <c r="J18" s="30">
        <f>[1]борт6х4!W9</f>
        <v>300</v>
      </c>
      <c r="K18" s="30">
        <f>[1]борт6х4!X9</f>
        <v>300</v>
      </c>
      <c r="L18" s="30" t="str">
        <f>[1]борт6х4!Y9</f>
        <v>ZF9</v>
      </c>
      <c r="M18" s="31">
        <f>[1]борт6х4!Z9</f>
        <v>4.9800000000000004</v>
      </c>
      <c r="N18" s="32">
        <f>[1]борт6х4!AA9</f>
        <v>46.8</v>
      </c>
      <c r="O18" s="33">
        <f>[1]борт6х4!AB9</f>
        <v>1</v>
      </c>
      <c r="P18" s="33" t="str">
        <f>[1]борт6х4!AC9</f>
        <v>11.00R20 11R22,5</v>
      </c>
      <c r="Q18" s="33">
        <f>[1]борт6х4!AD9</f>
        <v>500</v>
      </c>
      <c r="R18" s="33" t="str">
        <f>[1]борт6х4!AE9</f>
        <v>шк-пет.</v>
      </c>
      <c r="S18" s="34" t="str">
        <f>[1]борт6х4!AF9</f>
        <v xml:space="preserve">МКБ, МОБ, дв. КАМАЗ 740.705-300 (Е-5), ТНВД BOSCH, система нейтрализ. ОГ(AdBlue), тент, каркас, аэродинам.козырек, внутр. размеры платформы 7800х2470х730 мм, ДЗК, боковая защита, тахограф российского стандарта с блоком СКЗИ, УВЭОС </v>
      </c>
    </row>
    <row r="19" spans="1:19" s="22" customFormat="1" ht="66" customHeight="1" x14ac:dyDescent="0.2">
      <c r="A19" s="22" t="str">
        <f t="shared" si="0"/>
        <v>065117000060204850</v>
      </c>
      <c r="B19" s="23" t="s">
        <v>35</v>
      </c>
      <c r="C19" s="35">
        <f>VLOOKUP(B19,[1]борт6х4!$A$6:$AZ$13,2,FALSE)</f>
        <v>3958000</v>
      </c>
      <c r="D19" s="35">
        <f>VLOOKUP(B19,[1]борт6х4!$A$6:$AF$13,4,FALSE)</f>
        <v>4034000</v>
      </c>
      <c r="E19" s="36">
        <f t="shared" si="1"/>
        <v>1.0192016169782718</v>
      </c>
      <c r="F19" s="37">
        <f t="shared" si="2"/>
        <v>76000</v>
      </c>
      <c r="G19" s="27" t="str">
        <f>[1]борт6х4!T10</f>
        <v>6х4</v>
      </c>
      <c r="H19" s="28">
        <f>[1]борт6х4!U10</f>
        <v>2</v>
      </c>
      <c r="I19" s="29">
        <f>[1]борт6х4!V10</f>
        <v>14.5</v>
      </c>
      <c r="J19" s="30">
        <f>[1]борт6х4!W10</f>
        <v>300</v>
      </c>
      <c r="K19" s="30">
        <f>[1]борт6х4!X10</f>
        <v>292</v>
      </c>
      <c r="L19" s="30" t="str">
        <f>[1]борт6х4!Y10</f>
        <v>ZF9</v>
      </c>
      <c r="M19" s="31">
        <f>[1]борт6х4!Z10</f>
        <v>5.94</v>
      </c>
      <c r="N19" s="32">
        <f>[1]борт6х4!AA10</f>
        <v>46.8</v>
      </c>
      <c r="O19" s="33">
        <f>[1]борт6х4!AB10</f>
        <v>1</v>
      </c>
      <c r="P19" s="33" t="str">
        <f>[1]борт6х4!AC10</f>
        <v>11.00R20 11R22,5</v>
      </c>
      <c r="Q19" s="33">
        <f>[1]борт6х4!AD10</f>
        <v>500</v>
      </c>
      <c r="R19" s="33" t="str">
        <f>[1]борт6х4!AE10</f>
        <v>шк-пет.</v>
      </c>
      <c r="S19" s="34" t="str">
        <f>[1]борт6х4!AF10</f>
        <v xml:space="preserve">МКБ, МОБ, дв. Cummins ISB6.7E5 300 (Е-5), ТНВД BOSCH, Common Rail, тент, каркас, аэродинам.козырек, боковая защита, внутр. размеры платформы 7800х2470х730 мм, пер. и зад. подвески пневмат-ие, ДЗК, отопитель каб., тахограф российского стандарта с блоком СКЗИ, УВЭОС </v>
      </c>
    </row>
    <row r="20" spans="1:19" s="22" customFormat="1" ht="51" customHeight="1" x14ac:dyDescent="0.2">
      <c r="A20" s="22" t="str">
        <f t="shared" si="0"/>
        <v>065117000060524850</v>
      </c>
      <c r="B20" s="23" t="s">
        <v>36</v>
      </c>
      <c r="C20" s="35">
        <f>VLOOKUP(B20,[1]борт6х4!$A$6:$AZ$13,2,FALSE)</f>
        <v>3703000</v>
      </c>
      <c r="D20" s="35">
        <f>VLOOKUP(B20,[1]борт6х4!$A$6:$AF$13,4,FALSE)</f>
        <v>3785000</v>
      </c>
      <c r="E20" s="36">
        <f t="shared" si="1"/>
        <v>1.0221442073994058</v>
      </c>
      <c r="F20" s="37">
        <f t="shared" si="2"/>
        <v>82000</v>
      </c>
      <c r="G20" s="27" t="str">
        <f>[1]борт6х4!T11</f>
        <v>6х4</v>
      </c>
      <c r="H20" s="28">
        <f>[1]борт6х4!U11</f>
        <v>2</v>
      </c>
      <c r="I20" s="29">
        <f>[1]борт6х4!V11</f>
        <v>11.574999999999999</v>
      </c>
      <c r="J20" s="30">
        <f>[1]борт6х4!W11</f>
        <v>300</v>
      </c>
      <c r="K20" s="30">
        <f>[1]борт6х4!X11</f>
        <v>292</v>
      </c>
      <c r="L20" s="30" t="str">
        <f>[1]борт6х4!Y11</f>
        <v>ZF9</v>
      </c>
      <c r="M20" s="31">
        <f>[1]борт6х4!Z11</f>
        <v>5.43</v>
      </c>
      <c r="N20" s="32">
        <f>[1]борт6х4!AA11</f>
        <v>36.700000000000003</v>
      </c>
      <c r="O20" s="33">
        <f>[1]борт6х4!AB11</f>
        <v>1</v>
      </c>
      <c r="P20" s="33" t="str">
        <f>[1]борт6х4!AC11</f>
        <v>10.00R20 11R22,5</v>
      </c>
      <c r="Q20" s="33">
        <f>[1]борт6х4!AD11</f>
        <v>500</v>
      </c>
      <c r="R20" s="33" t="str">
        <f>[1]борт6х4!AE11</f>
        <v>шк-пет.</v>
      </c>
      <c r="S20" s="34" t="str">
        <f>[1]борт6х4!AF11</f>
        <v xml:space="preserve">МКБ, МОБ, дв. Cummins ISB6.7E5 300 (Е-5), ТНВД BOSCH, система нейтрализ. ОГ(AdBlue), тент, каркас, внутр. размеры платформы 6112х2470х730 мм, аэродинамич.козырек, ДЗК, боковая защита,  тахограф российского стандарта с блоком СКЗИ, УВЭОС </v>
      </c>
    </row>
    <row r="21" spans="1:19" s="22" customFormat="1" ht="79.900000000000006" customHeight="1" thickBot="1" x14ac:dyDescent="0.25">
      <c r="A21" s="22" t="str">
        <f t="shared" si="0"/>
        <v>065207000000028750</v>
      </c>
      <c r="B21" s="23" t="s">
        <v>37</v>
      </c>
      <c r="C21" s="47">
        <f>VLOOKUP(B21,[1]борт6х4!$A$6:$AZ$13,2,FALSE)</f>
        <v>6105000</v>
      </c>
      <c r="D21" s="47">
        <f>VLOOKUP(B21,[1]борт6х4!$A$6:$AF$13,4,FALSE)</f>
        <v>6225000</v>
      </c>
      <c r="E21" s="48">
        <f t="shared" si="1"/>
        <v>1.0196560196560196</v>
      </c>
      <c r="F21" s="49">
        <f t="shared" si="2"/>
        <v>120000</v>
      </c>
      <c r="G21" s="27" t="str">
        <f>[1]борт6х4!T12</f>
        <v>6х4</v>
      </c>
      <c r="H21" s="28">
        <f>[1]борт6х4!U12</f>
        <v>2</v>
      </c>
      <c r="I21" s="29">
        <f>[1]борт6х4!V12</f>
        <v>14.5</v>
      </c>
      <c r="J21" s="30">
        <f>[1]борт6х4!W12</f>
        <v>401</v>
      </c>
      <c r="K21" s="30">
        <f>[1]борт6х4!X12</f>
        <v>401</v>
      </c>
      <c r="L21" s="30" t="str">
        <f>[1]борт6х4!Y12</f>
        <v>ZF16</v>
      </c>
      <c r="M21" s="31">
        <f>[1]борт6х4!Z12</f>
        <v>3.7</v>
      </c>
      <c r="N21" s="32">
        <f>[1]борт6х4!AA12</f>
        <v>48.36</v>
      </c>
      <c r="O21" s="33">
        <f>[1]борт6х4!AB12</f>
        <v>1</v>
      </c>
      <c r="P21" s="33" t="str">
        <f>[1]борт6х4!AC12</f>
        <v>315/80R22,5</v>
      </c>
      <c r="Q21" s="33">
        <f>[1]борт6х4!AD12</f>
        <v>450</v>
      </c>
      <c r="R21" s="33" t="str">
        <f>[1]борт6х4!AE12</f>
        <v>шк-пет.</v>
      </c>
      <c r="S21" s="34" t="str">
        <f>[1]борт6х4!AF12</f>
        <v>дв. Mercedes-Benz OM457LA (Евро-5), система нейтрализ. ОГ(AdBlue), КПП ZF 16S2220, вед. мосты Dana на пн.подвеске, МКБ, МОБ, ECAS, EBS, ESP, ASR, кабина Daimler (низкая), кондиционер, отопитель каб. Webasto AT 2000 STC, тахограф российского стандарта с блоком СКЗИ, ДЗК, боковая защита, борт. платф., тент, каркас, сдвижная крыша и боковины, распаш. ворота, УВЭОС</v>
      </c>
    </row>
    <row r="22" spans="1:19" s="21" customFormat="1" ht="19.5" customHeight="1" thickBot="1" x14ac:dyDescent="0.25">
      <c r="A22" s="21" t="e">
        <f t="shared" si="0"/>
        <v>#VALUE!</v>
      </c>
      <c r="B22" s="229" t="s">
        <v>38</v>
      </c>
      <c r="C22" s="230"/>
      <c r="D22" s="230"/>
      <c r="E22" s="300"/>
      <c r="F22" s="300"/>
      <c r="G22" s="230"/>
      <c r="H22" s="230"/>
      <c r="I22" s="230"/>
      <c r="J22" s="230"/>
      <c r="K22" s="230"/>
      <c r="L22" s="230"/>
      <c r="M22" s="230"/>
      <c r="N22" s="230"/>
      <c r="O22" s="230"/>
      <c r="P22" s="230"/>
      <c r="Q22" s="230"/>
      <c r="R22" s="230"/>
      <c r="S22" s="231"/>
    </row>
    <row r="23" spans="1:19" s="22" customFormat="1" ht="119.45" customHeight="1" thickBot="1" x14ac:dyDescent="0.25">
      <c r="A23" s="22" t="str">
        <f t="shared" si="0"/>
        <v>065207000850028750</v>
      </c>
      <c r="B23" s="23" t="s">
        <v>39</v>
      </c>
      <c r="C23" s="50">
        <f>VLOOKUP(B23,[1]борт6х4!$A$6:$AZ$13,2,FALSE)</f>
        <v>5822000</v>
      </c>
      <c r="D23" s="50">
        <f>VLOOKUP(B23,[1]борт6х4!$A$6:$AF$13,4,FALSE)</f>
        <v>5942000</v>
      </c>
      <c r="E23" s="51">
        <f>D23/C23</f>
        <v>1.0206114737203711</v>
      </c>
      <c r="F23" s="52">
        <f>D23-C23</f>
        <v>120000</v>
      </c>
      <c r="G23" s="27" t="str">
        <f>[1]борт6х4!T13</f>
        <v>6х4</v>
      </c>
      <c r="H23" s="28">
        <f>[1]борт6х4!U13</f>
        <v>2</v>
      </c>
      <c r="I23" s="29">
        <f>[1]борт6х4!V13</f>
        <v>14.5</v>
      </c>
      <c r="J23" s="30">
        <f>[1]борт6х4!W13</f>
        <v>401</v>
      </c>
      <c r="K23" s="30">
        <f>[1]борт6х4!X13</f>
        <v>401</v>
      </c>
      <c r="L23" s="30" t="str">
        <f>[1]борт6х4!Y13</f>
        <v>ZF16</v>
      </c>
      <c r="M23" s="31">
        <f>[1]борт6х4!Z13</f>
        <v>3.7</v>
      </c>
      <c r="N23" s="32">
        <f>[1]борт6х4!AA13</f>
        <v>33</v>
      </c>
      <c r="O23" s="33">
        <f>[1]борт6х4!AB13</f>
        <v>1</v>
      </c>
      <c r="P23" s="33" t="str">
        <f>[1]борт6х4!AC13</f>
        <v>315/80R22,5</v>
      </c>
      <c r="Q23" s="33">
        <f>[1]борт6х4!AD13</f>
        <v>450</v>
      </c>
      <c r="R23" s="33" t="str">
        <f>[1]борт6х4!AE13</f>
        <v>шк-пет.</v>
      </c>
      <c r="S23" s="34" t="str">
        <f>[1]борт6х4!AF13</f>
        <v>дв. Mercedes-Benz OM457LA (Евро-5), система нейтрализ. ОГ(AdBlue), КПП ZF 16S2220, вед. мосты Dana на пн.подвеске, МКБ, МОБ, ECAS, EBS, ESP, ASR, кабина Daimler (низкая), кондиционер, отопитель каб. Webasto AT 2000 STC, тахограф российского стандарта с блоком СКЗИ, ДЗК, боковая защита, автопокрывало, скручиваемое на левую сторону, левая/правая сторона - три верхних глухих борта и три нижних, открывающихся снизу вверх, задний модуль - из трех бортов со стационарной площадкой обслуживания; лестница внутри кузова, УВЭОС</v>
      </c>
    </row>
    <row r="24" spans="1:19" s="22" customFormat="1" ht="18" customHeight="1" thickBot="1" x14ac:dyDescent="0.25">
      <c r="A24" s="22" t="e">
        <f t="shared" si="0"/>
        <v>#VALUE!</v>
      </c>
      <c r="B24" s="229" t="s">
        <v>40</v>
      </c>
      <c r="C24" s="230"/>
      <c r="D24" s="230"/>
      <c r="E24" s="230"/>
      <c r="F24" s="230"/>
      <c r="G24" s="230"/>
      <c r="H24" s="230"/>
      <c r="I24" s="230"/>
      <c r="J24" s="230"/>
      <c r="K24" s="230"/>
      <c r="L24" s="230"/>
      <c r="M24" s="230"/>
      <c r="N24" s="230"/>
      <c r="O24" s="230"/>
      <c r="P24" s="230"/>
      <c r="Q24" s="230"/>
      <c r="R24" s="230"/>
      <c r="S24" s="231"/>
    </row>
    <row r="25" spans="1:19" s="22" customFormat="1" ht="38.25" customHeight="1" x14ac:dyDescent="0.2">
      <c r="A25" s="22" t="str">
        <f t="shared" si="0"/>
        <v>053504000060135050</v>
      </c>
      <c r="B25" s="53" t="s">
        <v>41</v>
      </c>
      <c r="C25" s="24">
        <f>VLOOKUP(B25,[1]сед.тяг!$A$6:$BM$35,2,FALSE)</f>
        <v>3533000</v>
      </c>
      <c r="D25" s="24">
        <f>VLOOKUP(B25,[1]сед.тяг!$A$6:$BC$35,4,FALSE)</f>
        <v>3599000</v>
      </c>
      <c r="E25" s="25">
        <f>D25/C25</f>
        <v>1.0186810076422304</v>
      </c>
      <c r="F25" s="26">
        <f t="shared" ref="F25:F53" si="3">D25-C25</f>
        <v>66000</v>
      </c>
      <c r="G25" s="27" t="str">
        <f>[1]сед.тяг!AQ7</f>
        <v>6х6</v>
      </c>
      <c r="H25" s="28">
        <f>[1]сед.тяг!AR7</f>
        <v>1</v>
      </c>
      <c r="I25" s="29">
        <f>[1]сед.тяг!AS7</f>
        <v>12.1</v>
      </c>
      <c r="J25" s="30">
        <f>[1]сед.тяг!AT7</f>
        <v>300</v>
      </c>
      <c r="K25" s="30">
        <f>[1]сед.тяг!AU7</f>
        <v>300</v>
      </c>
      <c r="L25" s="30" t="str">
        <f>[1]сед.тяг!AV7</f>
        <v>ZF9</v>
      </c>
      <c r="M25" s="31">
        <f>[1]сед.тяг!AW7</f>
        <v>6.53</v>
      </c>
      <c r="N25" s="32" t="str">
        <f>[1]сед.тяг!AX7</f>
        <v>─</v>
      </c>
      <c r="O25" s="33">
        <f>[1]сед.тяг!AY7</f>
        <v>1</v>
      </c>
      <c r="P25" s="33" t="str">
        <f>[1]сед.тяг!AZ7</f>
        <v>425/85R21</v>
      </c>
      <c r="Q25" s="33" t="str">
        <f>[1]сед.тяг!BA7</f>
        <v>210+350</v>
      </c>
      <c r="R25" s="33" t="str">
        <f>[1]сед.тяг!BB7</f>
        <v>1450/1530</v>
      </c>
      <c r="S25" s="34" t="str">
        <f>[1]сед.тяг!BC7</f>
        <v xml:space="preserve">МКБ, МОБ, дв. КАМАЗ 740.705-300 (Е-5), ТНВД BOSCH, система нейтрализ. ОГ(AdBlue), Common Rail, выхлоп вверх, защ.кожух ТБ, ДЗК, тахограф российского стандарта с блоком СКЗИ (ADR), УВЭОС  </v>
      </c>
    </row>
    <row r="26" spans="1:19" s="22" customFormat="1" ht="38.25" customHeight="1" x14ac:dyDescent="0.2">
      <c r="A26" s="22" t="str">
        <f t="shared" si="0"/>
        <v>053504000060305050</v>
      </c>
      <c r="B26" s="53" t="s">
        <v>42</v>
      </c>
      <c r="C26" s="35">
        <f>VLOOKUP(B26,[1]сед.тяг!$A$6:$BM$35,2,FALSE)</f>
        <v>3526000</v>
      </c>
      <c r="D26" s="35">
        <f>VLOOKUP(B26,[1]сед.тяг!$A$6:$BC$35,4,FALSE)</f>
        <v>3593000</v>
      </c>
      <c r="E26" s="36">
        <f t="shared" ref="E26:E53" si="4">D26/C26</f>
        <v>1.0190017016449233</v>
      </c>
      <c r="F26" s="37">
        <f t="shared" si="3"/>
        <v>67000</v>
      </c>
      <c r="G26" s="27" t="str">
        <f>[1]сед.тяг!AQ8</f>
        <v>6х6</v>
      </c>
      <c r="H26" s="28">
        <f>[1]сед.тяг!AR8</f>
        <v>1</v>
      </c>
      <c r="I26" s="29">
        <f>[1]сед.тяг!AS8</f>
        <v>12.2</v>
      </c>
      <c r="J26" s="30">
        <f>[1]сед.тяг!AT8</f>
        <v>300</v>
      </c>
      <c r="K26" s="30">
        <f>[1]сед.тяг!AU8</f>
        <v>300</v>
      </c>
      <c r="L26" s="30" t="str">
        <f>[1]сед.тяг!AV8</f>
        <v>ZF9</v>
      </c>
      <c r="M26" s="31">
        <f>[1]сед.тяг!AW8</f>
        <v>6.53</v>
      </c>
      <c r="N26" s="32" t="str">
        <f>[1]сед.тяг!AX8</f>
        <v>─</v>
      </c>
      <c r="O26" s="33">
        <f>[1]сед.тяг!AY8</f>
        <v>1</v>
      </c>
      <c r="P26" s="33" t="str">
        <f>[1]сед.тяг!AZ8</f>
        <v>425/85R21</v>
      </c>
      <c r="Q26" s="33" t="str">
        <f>[1]сед.тяг!BA8</f>
        <v>210+350</v>
      </c>
      <c r="R26" s="33" t="str">
        <f>[1]сед.тяг!BB8</f>
        <v>1450/1530</v>
      </c>
      <c r="S26" s="34" t="str">
        <f>[1]сед.тяг!BC8</f>
        <v xml:space="preserve">МКБ, МОБ, дв. КАМАЗ 740.705-300 (Е-5), ТНВД BOSCH, система нейтрализ. ОГ(AdBlue), Common Rail, аэродин. козырек, ДЗК, тахограф российского стандарта с блоком СКЗИ, УВЭОС </v>
      </c>
    </row>
    <row r="27" spans="1:19" s="22" customFormat="1" ht="38.25" x14ac:dyDescent="0.2">
      <c r="A27" s="22" t="str">
        <f t="shared" si="0"/>
        <v>053504000060315050</v>
      </c>
      <c r="B27" s="53" t="s">
        <v>43</v>
      </c>
      <c r="C27" s="35">
        <f>VLOOKUP(B27,[1]сед.тяг!$A$6:$BM$35,2,FALSE)</f>
        <v>3554000</v>
      </c>
      <c r="D27" s="35">
        <f>VLOOKUP(B27,[1]сед.тяг!$A$6:$BC$35,4,FALSE)</f>
        <v>3621000</v>
      </c>
      <c r="E27" s="36">
        <f t="shared" si="4"/>
        <v>1.0188519977490151</v>
      </c>
      <c r="F27" s="37">
        <f t="shared" si="3"/>
        <v>67000</v>
      </c>
      <c r="G27" s="27" t="str">
        <f>[1]сед.тяг!AQ9</f>
        <v>6х6</v>
      </c>
      <c r="H27" s="28">
        <f>[1]сед.тяг!AR9</f>
        <v>1</v>
      </c>
      <c r="I27" s="29">
        <f>[1]сед.тяг!AS9</f>
        <v>12.2</v>
      </c>
      <c r="J27" s="30">
        <f>[1]сед.тяг!AT9</f>
        <v>300</v>
      </c>
      <c r="K27" s="30">
        <f>[1]сед.тяг!AU9</f>
        <v>300</v>
      </c>
      <c r="L27" s="30" t="str">
        <f>[1]сед.тяг!AV9</f>
        <v>ZF9</v>
      </c>
      <c r="M27" s="31">
        <f>[1]сед.тяг!AW9</f>
        <v>6.53</v>
      </c>
      <c r="N27" s="32" t="str">
        <f>[1]сед.тяг!AX9</f>
        <v>─</v>
      </c>
      <c r="O27" s="33">
        <f>[1]сед.тяг!AY9</f>
        <v>1</v>
      </c>
      <c r="P27" s="33" t="str">
        <f>[1]сед.тяг!AZ9</f>
        <v>425/85R21</v>
      </c>
      <c r="Q27" s="33" t="str">
        <f>[1]сед.тяг!BA9</f>
        <v>210+350</v>
      </c>
      <c r="R27" s="33" t="str">
        <f>[1]сед.тяг!BB9</f>
        <v>1450/1530</v>
      </c>
      <c r="S27" s="34" t="str">
        <f>[1]сед.тяг!BC9</f>
        <v xml:space="preserve">МКБ, МОБ, дв. КАМАЗ 740.705-300 (Е-5), ТНВД BOSCH, система нейтрализ. ОГ(AdBlue), Common Rail, аэродин. козырек, ДЗК, тахограф российского стандарта с блоком СКЗИ, УВЭОС, АСРДВШ ф. Camozzi </v>
      </c>
    </row>
    <row r="28" spans="1:19" s="21" customFormat="1" ht="51" customHeight="1" x14ac:dyDescent="0.2">
      <c r="A28" s="21" t="str">
        <f t="shared" si="0"/>
        <v>053504000069105050</v>
      </c>
      <c r="B28" s="54" t="s">
        <v>44</v>
      </c>
      <c r="C28" s="35">
        <f>VLOOKUP(B28,[1]сед.тяг!$A$6:$BM$35,2,FALSE)</f>
        <v>3571000</v>
      </c>
      <c r="D28" s="35">
        <f>VLOOKUP(B28,[1]сед.тяг!$A$6:$BC$35,4,FALSE)</f>
        <v>3651000</v>
      </c>
      <c r="E28" s="36">
        <f t="shared" si="4"/>
        <v>1.0224026883225987</v>
      </c>
      <c r="F28" s="37">
        <f t="shared" si="3"/>
        <v>80000</v>
      </c>
      <c r="G28" s="27" t="str">
        <f>[1]сед.тяг!AQ10</f>
        <v>6х6</v>
      </c>
      <c r="H28" s="28">
        <f>[1]сед.тяг!AR10</f>
        <v>1</v>
      </c>
      <c r="I28" s="29">
        <f>[1]сед.тяг!AS10</f>
        <v>12</v>
      </c>
      <c r="J28" s="30">
        <f>[1]сед.тяг!AT10</f>
        <v>300</v>
      </c>
      <c r="K28" s="30">
        <f>[1]сед.тяг!AU10</f>
        <v>300</v>
      </c>
      <c r="L28" s="30" t="str">
        <f>[1]сед.тяг!AV10</f>
        <v>ZF9</v>
      </c>
      <c r="M28" s="31">
        <f>[1]сед.тяг!AW10</f>
        <v>6.53</v>
      </c>
      <c r="N28" s="32" t="str">
        <f>[1]сед.тяг!AX10</f>
        <v>─</v>
      </c>
      <c r="O28" s="33">
        <f>[1]сед.тяг!AY10</f>
        <v>1</v>
      </c>
      <c r="P28" s="33" t="str">
        <f>[1]сед.тяг!AZ10</f>
        <v>425/85R21</v>
      </c>
      <c r="Q28" s="33" t="str">
        <f>[1]сед.тяг!BA10</f>
        <v>210+350</v>
      </c>
      <c r="R28" s="33" t="str">
        <f>[1]сед.тяг!BB10</f>
        <v>1450/1530</v>
      </c>
      <c r="S28" s="34" t="str">
        <f>[1]сед.тяг!BC10</f>
        <v xml:space="preserve">МКБ, МОБ, дв. КАМАЗ 740.705-300 (Е-5), ТНВД BOSCH, система нейтрализ. ОГ(AdBlue), Common Rail, КОМ ZF (OMFB) с насосом, выхл.вверх защ.кожух ТБ, ДЗК, тахограф российского стандарта с блоком СКЗИ (ADR), УВЭОС </v>
      </c>
    </row>
    <row r="29" spans="1:19" s="21" customFormat="1" ht="92.45" customHeight="1" x14ac:dyDescent="0.2">
      <c r="A29" s="21" t="str">
        <f t="shared" si="0"/>
        <v>054900000000148750</v>
      </c>
      <c r="B29" s="54" t="s">
        <v>45</v>
      </c>
      <c r="C29" s="35">
        <f>VLOOKUP(B29,[1]сед.тяг!$A$6:$BM$35,2,FALSE)</f>
        <v>4734000</v>
      </c>
      <c r="D29" s="35">
        <f>VLOOKUP(B29,[1]сед.тяг!$A$6:$BC$35,4,FALSE)</f>
        <v>4850000</v>
      </c>
      <c r="E29" s="36">
        <f t="shared" si="4"/>
        <v>1.024503591043515</v>
      </c>
      <c r="F29" s="37">
        <f t="shared" si="3"/>
        <v>116000</v>
      </c>
      <c r="G29" s="27" t="str">
        <f>[1]сед.тяг!AQ11</f>
        <v>4х2</v>
      </c>
      <c r="H29" s="28">
        <f>[1]сед.тяг!AR11</f>
        <v>2</v>
      </c>
      <c r="I29" s="29">
        <f>[1]сед.тяг!AS11</f>
        <v>11.12</v>
      </c>
      <c r="J29" s="30">
        <f>[1]сед.тяг!AT11</f>
        <v>401</v>
      </c>
      <c r="K29" s="30">
        <f>[1]сед.тяг!AU11</f>
        <v>401</v>
      </c>
      <c r="L29" s="30" t="str">
        <f>[1]сед.тяг!AV11</f>
        <v>ZF16</v>
      </c>
      <c r="M29" s="31">
        <f>[1]сед.тяг!AW11</f>
        <v>3.077</v>
      </c>
      <c r="N29" s="32" t="str">
        <f>[1]сед.тяг!AX11</f>
        <v>─</v>
      </c>
      <c r="O29" s="31">
        <f>[1]сед.тяг!AY11</f>
        <v>1</v>
      </c>
      <c r="P29" s="31" t="str">
        <f>[1]сед.тяг!AZ11</f>
        <v>315/70R22,5</v>
      </c>
      <c r="Q29" s="30">
        <f>[1]сед.тяг!BA11</f>
        <v>450</v>
      </c>
      <c r="R29" s="30">
        <f>[1]сед.тяг!BB11</f>
        <v>1150</v>
      </c>
      <c r="S29" s="55" t="str">
        <f>[1]сед.тяг!BC11</f>
        <v>дв. Mercedes-Benz OM457LA (Евро-5), система нейтрализ. ОГ (AdBlue), бак AdBlue 40 л, КПП ZF 16S2220 без интардера, зад. мост Daimler HL6 на пн.подвеске, МКБ, ECAS, EBS, ESP, ASR, каб. Daimler (низкая), пружин. подв. каб., кондиционер, отопитель каб. Webasto AT 2000 STC, тахограф российского стандарта с блоком СКЗИ (ADR), проблеск. маячки на крыше каб., ДЗК, без бок. огражд-я, УВЭОС</v>
      </c>
    </row>
    <row r="30" spans="1:19" s="21" customFormat="1" ht="79.150000000000006" customHeight="1" x14ac:dyDescent="0.2">
      <c r="A30" s="21" t="str">
        <f>"0"&amp;LEFT(B30,FIND("-",B30)-1)&amp;LEFT("00000000",8-ABS(IFERROR(FIND("-",B30,FIND("-",B30)+1),0)-FIND("-",B30))+1+IF(FIND("-",B30)=5,1,0))&amp;RIGHT(LEFT(B30,IFERROR(FIND("-",B30,FIND("-",B30)+1),0)-1),LEN(LEFT(B30,IFERROR(FIND("-",B30,FIND("-",B30)+1),0)-1))-FIND("-",B30))&amp;RIGHT(LEFT(B30,IFERROR(FIND("-",B30,FIND("-",B30)+1),0)+2),2)&amp;"50"</f>
        <v>054900000000328750</v>
      </c>
      <c r="B30" s="54" t="s">
        <v>46</v>
      </c>
      <c r="C30" s="35">
        <f>VLOOKUP(B30,[1]сед.тяг!$A$6:$BM$35,2,FALSE)</f>
        <v>4862000</v>
      </c>
      <c r="D30" s="35">
        <f>VLOOKUP(B30,[1]сед.тяг!$A$6:$BC$35,4,FALSE)</f>
        <v>4957000</v>
      </c>
      <c r="E30" s="36">
        <f>D30/C30</f>
        <v>1.0195392842451665</v>
      </c>
      <c r="F30" s="37">
        <f>D30-C30</f>
        <v>95000</v>
      </c>
      <c r="G30" s="27" t="str">
        <f>[1]сед.тяг!AQ12</f>
        <v>4х2</v>
      </c>
      <c r="H30" s="28">
        <f>[1]сед.тяг!AR12</f>
        <v>2</v>
      </c>
      <c r="I30" s="29" t="str">
        <f>[1]сед.тяг!AS12</f>
        <v>10,720-10,370</v>
      </c>
      <c r="J30" s="30">
        <f>[1]сед.тяг!AT12</f>
        <v>401</v>
      </c>
      <c r="K30" s="30">
        <f>[1]сед.тяг!AU12</f>
        <v>401</v>
      </c>
      <c r="L30" s="30" t="str">
        <f>[1]сед.тяг!AV12</f>
        <v>ZF16</v>
      </c>
      <c r="M30" s="31">
        <f>[1]сед.тяг!AW12</f>
        <v>3.077</v>
      </c>
      <c r="N30" s="32" t="str">
        <f>[1]сед.тяг!AX12</f>
        <v>─</v>
      </c>
      <c r="O30" s="31">
        <f>[1]сед.тяг!AY12</f>
        <v>1</v>
      </c>
      <c r="P30" s="31" t="str">
        <f>[1]сед.тяг!AZ12</f>
        <v>315/70R22,5</v>
      </c>
      <c r="Q30" s="30">
        <f>[1]сед.тяг!BA12</f>
        <v>700</v>
      </c>
      <c r="R30" s="30">
        <f>[1]сед.тяг!BB12</f>
        <v>1150</v>
      </c>
      <c r="S30" s="55" t="str">
        <f>[1]сед.тяг!BC12</f>
        <v>дв. Mercedes-Benz OM457LA (Евро-5), система нейтрализ. ОГ (AdBlue), бак AdBlue 70 л, КПП ZF 16S2220 без интардера, зад. мост Daimler HL6 на пн.подвеске, МКБ, ECAS, EBS, ESP, ASR, каб. Daimler (высокая), пружин. подв. каб., кондиционер, отопитель каб. Вебасто, тахограф российского стандарта с блоком СКЗИ, ДЗК, без бок. ограж-я, УВЭОС, утепл. каб., пер. ось Hande, аэродинамич. козырек</v>
      </c>
    </row>
    <row r="31" spans="1:19" s="21" customFormat="1" ht="79.150000000000006" customHeight="1" x14ac:dyDescent="0.2">
      <c r="A31" s="21" t="str">
        <f>"0"&amp;LEFT(B31,FIND("-",B31)-1)&amp;LEFT("00000000",8-ABS(IFERROR(FIND("-",B31,FIND("-",B31)+1),0)-FIND("-",B31))+1+IF(FIND("-",B31)=5,1,0))&amp;RIGHT(LEFT(B31,IFERROR(FIND("-",B31,FIND("-",B31)+1),0)-1),LEN(LEFT(B31,IFERROR(FIND("-",B31,FIND("-",B31)+1),0)-1))-FIND("-",B31))&amp;RIGHT(LEFT(B31,IFERROR(FIND("-",B31,FIND("-",B31)+1),0)+2),2)&amp;"50"</f>
        <v>054900000000338750</v>
      </c>
      <c r="B31" s="54" t="s">
        <v>47</v>
      </c>
      <c r="C31" s="35">
        <f>VLOOKUP(B31,[1]сед.тяг!$A$6:$BM$35,2,FALSE)</f>
        <v>4942000</v>
      </c>
      <c r="D31" s="35">
        <f>VLOOKUP(B31,[1]сед.тяг!$A$6:$BC$35,4,FALSE)</f>
        <v>5057000</v>
      </c>
      <c r="E31" s="36">
        <f>D31/C31</f>
        <v>1.0232699312019424</v>
      </c>
      <c r="F31" s="37">
        <f>D31-C31</f>
        <v>115000</v>
      </c>
      <c r="G31" s="27" t="str">
        <f>[1]сед.тяг!AQ13</f>
        <v>4х2</v>
      </c>
      <c r="H31" s="28">
        <f>[1]сед.тяг!AR13</f>
        <v>2</v>
      </c>
      <c r="I31" s="29" t="str">
        <f>[1]сед.тяг!AS13</f>
        <v>10,720-10,370</v>
      </c>
      <c r="J31" s="30">
        <f>[1]сед.тяг!AT13</f>
        <v>401</v>
      </c>
      <c r="K31" s="30">
        <f>[1]сед.тяг!AU13</f>
        <v>401</v>
      </c>
      <c r="L31" s="30" t="str">
        <f>[1]сед.тяг!AV13</f>
        <v>ZF
12АS</v>
      </c>
      <c r="M31" s="31">
        <f>[1]сед.тяг!AW13</f>
        <v>3.077</v>
      </c>
      <c r="N31" s="32" t="str">
        <f>[1]сед.тяг!AX13</f>
        <v>─</v>
      </c>
      <c r="O31" s="31">
        <f>[1]сед.тяг!AY13</f>
        <v>1</v>
      </c>
      <c r="P31" s="31" t="str">
        <f>[1]сед.тяг!AZ13</f>
        <v>315/70R22,5</v>
      </c>
      <c r="Q31" s="30">
        <f>[1]сед.тяг!BA13</f>
        <v>700</v>
      </c>
      <c r="R31" s="30">
        <f>[1]сед.тяг!BB13</f>
        <v>1150</v>
      </c>
      <c r="S31" s="55" t="str">
        <f>[1]сед.тяг!BC13</f>
        <v>дв. Mercedes-Benz OM457LA (Евро-5), система нейтрализ. ОГ (AdBlue), бак AdBlue 70 л, АКПП ZF 12AS2130 без интардера, зад. мост Daimler HL6 на пн.подвеске, МКБ, ECAS, EBS, ESP, ASR, каб. Daimler (высокая), пружин. подв. каб., кондиционер, отопитель каб. Вебасто, тахограф российского стандарта с блоком СКЗИ, ДЗК, без бок. ограж-я, УВЭОС, утепл. каб., пер. ось Hande, аэродинамич. козырек</v>
      </c>
    </row>
    <row r="32" spans="1:19" s="21" customFormat="1" ht="79.150000000000006" customHeight="1" x14ac:dyDescent="0.2">
      <c r="A32" s="21" t="str">
        <f t="shared" si="0"/>
        <v>054900000000248750</v>
      </c>
      <c r="B32" s="54" t="s">
        <v>48</v>
      </c>
      <c r="C32" s="35">
        <f>VLOOKUP(B32,[1]сед.тяг!$A$6:$BM$35,2,FALSE)</f>
        <v>4889000</v>
      </c>
      <c r="D32" s="35">
        <f>VLOOKUP(B32,[1]сед.тяг!$A$6:$BC$35,4,FALSE)</f>
        <v>4973000</v>
      </c>
      <c r="E32" s="36">
        <f t="shared" si="4"/>
        <v>1.0171814276948252</v>
      </c>
      <c r="F32" s="37">
        <f t="shared" si="3"/>
        <v>84000</v>
      </c>
      <c r="G32" s="27" t="str">
        <f>[1]сед.тяг!AQ14</f>
        <v>4х2</v>
      </c>
      <c r="H32" s="28">
        <f>[1]сед.тяг!AR14</f>
        <v>2</v>
      </c>
      <c r="I32" s="29">
        <f>[1]сед.тяг!AS14</f>
        <v>10.32</v>
      </c>
      <c r="J32" s="30">
        <f>[1]сед.тяг!AT14</f>
        <v>401</v>
      </c>
      <c r="K32" s="30">
        <f>[1]сед.тяг!AU14</f>
        <v>401</v>
      </c>
      <c r="L32" s="30" t="str">
        <f>[1]сед.тяг!AV14</f>
        <v>ZF16</v>
      </c>
      <c r="M32" s="31">
        <f>[1]сед.тяг!AW14</f>
        <v>3.077</v>
      </c>
      <c r="N32" s="32" t="str">
        <f>[1]сед.тяг!AX14</f>
        <v>─</v>
      </c>
      <c r="O32" s="31">
        <f>[1]сед.тяг!AY14</f>
        <v>1</v>
      </c>
      <c r="P32" s="31" t="str">
        <f>[1]сед.тяг!AZ14</f>
        <v>315/70R22,5</v>
      </c>
      <c r="Q32" s="31" t="str">
        <f>[1]сед.тяг!BA14</f>
        <v>700+450</v>
      </c>
      <c r="R32" s="30">
        <f>[1]сед.тяг!BB14</f>
        <v>1150</v>
      </c>
      <c r="S32" s="55" t="str">
        <f>[1]сед.тяг!BC14</f>
        <v>дв. Mercedes-Benz OM457LA (Евро-5), система нейтрализ. ОГ (AdBlue), бак AdBlue 70л., КПП ZF 16S2220 без интардера, зад. мост Daimler HL6 на пн.подвеске, МКБ, ECAS, EBS, ESP, ASR, каб. Daimler (высокая), пружин. подв. каб., кондиционер, отопитель каб. Webasto AT 2000 STC, тахограф российского стандарта с блоком СКЗИ, без бок. ограж-я, УВЭОС, аэродинамич. козырек</v>
      </c>
    </row>
    <row r="33" spans="1:19" s="21" customFormat="1" ht="79.150000000000006" customHeight="1" x14ac:dyDescent="0.2">
      <c r="A33" s="21" t="str">
        <f t="shared" si="0"/>
        <v>054900000000258750</v>
      </c>
      <c r="B33" s="54" t="s">
        <v>49</v>
      </c>
      <c r="C33" s="35">
        <f>VLOOKUP(B33,[1]сед.тяг!$A$6:$BM$35,2,FALSE)</f>
        <v>4969000</v>
      </c>
      <c r="D33" s="35">
        <f>VLOOKUP(B33,[1]сед.тяг!$A$6:$BC$35,4,FALSE)</f>
        <v>5073000</v>
      </c>
      <c r="E33" s="36">
        <f t="shared" si="4"/>
        <v>1.0209297645401489</v>
      </c>
      <c r="F33" s="37">
        <f t="shared" si="3"/>
        <v>104000</v>
      </c>
      <c r="G33" s="27" t="str">
        <f>[1]сед.тяг!AQ15</f>
        <v>4х2</v>
      </c>
      <c r="H33" s="28">
        <f>[1]сед.тяг!AR15</f>
        <v>2</v>
      </c>
      <c r="I33" s="29">
        <f>[1]сед.тяг!AS15</f>
        <v>10.4</v>
      </c>
      <c r="J33" s="30">
        <f>[1]сед.тяг!AT15</f>
        <v>401</v>
      </c>
      <c r="K33" s="30">
        <f>[1]сед.тяг!AU15</f>
        <v>401</v>
      </c>
      <c r="L33" s="30" t="str">
        <f>[1]сед.тяг!AV15</f>
        <v>ZF
12АS</v>
      </c>
      <c r="M33" s="31">
        <f>[1]сед.тяг!AW15</f>
        <v>3.077</v>
      </c>
      <c r="N33" s="32" t="str">
        <f>[1]сед.тяг!AX15</f>
        <v>─</v>
      </c>
      <c r="O33" s="31">
        <f>[1]сед.тяг!AY15</f>
        <v>1</v>
      </c>
      <c r="P33" s="31" t="str">
        <f>[1]сед.тяг!AZ15</f>
        <v>315/70R22,5</v>
      </c>
      <c r="Q33" s="31" t="str">
        <f>[1]сед.тяг!BA15</f>
        <v>700+450</v>
      </c>
      <c r="R33" s="30">
        <f>[1]сед.тяг!BB15</f>
        <v>1150</v>
      </c>
      <c r="S33" s="55" t="str">
        <f>[1]сед.тяг!BC15</f>
        <v>дв. Mercedes-Benz OM457LA (Евро-5), система нейтрализ. ОГ (AdBlue), бак AdBlue 70л., АКПП ZF 12AS2130 без интардера, зад. мост Daimler HL6 на пн. подвеске, МКБ, ECAS, EBS, ESP, ASR, каб. Daimler (высокая), пружин. подв. каб., кондиционер, отопитель каб. Webasto AT 2000 STC, тахограф российского стандарта с блоком СКЗИ, без бок. ограж-я, УВЭОС, аэродинамич. козырек</v>
      </c>
    </row>
    <row r="34" spans="1:19" s="21" customFormat="1" ht="79.150000000000006" customHeight="1" x14ac:dyDescent="0.2">
      <c r="A34" s="21" t="str">
        <f>"0"&amp;LEFT(B34,FIND("-",B34)-1)&amp;LEFT("00000000",8-ABS(IFERROR(FIND("-",B34,FIND("-",B34)+1),0)-FIND("-",B34))+1+IF(FIND("-",B34)=5,1,0))&amp;RIGHT(LEFT(B34,IFERROR(FIND("-",B34,FIND("-",B34)+1),0)-1),LEN(LEFT(B34,IFERROR(FIND("-",B34,FIND("-",B34)+1),0)-1))-FIND("-",B34))&amp;RIGHT(LEFT(B34,IFERROR(FIND("-",B34,FIND("-",B34)+1),0)+2),2)&amp;"50"</f>
        <v>054901000000049250</v>
      </c>
      <c r="B34" s="54" t="s">
        <v>50</v>
      </c>
      <c r="C34" s="35">
        <f>VLOOKUP(B34,[1]сед.тяг!$A$6:$BM$35,2,FALSE)</f>
        <v>6333000</v>
      </c>
      <c r="D34" s="35">
        <f>VLOOKUP(B34,[1]сед.тяг!$A$6:$BC$35,4,FALSE)</f>
        <v>6333000</v>
      </c>
      <c r="E34" s="218">
        <f>D34/C34</f>
        <v>1</v>
      </c>
      <c r="F34" s="37">
        <f>D34-C34</f>
        <v>0</v>
      </c>
      <c r="G34" s="27" t="str">
        <f>[1]сед.тяг!AQ16</f>
        <v>4х2</v>
      </c>
      <c r="H34" s="28">
        <f>[1]сед.тяг!AR16</f>
        <v>2</v>
      </c>
      <c r="I34" s="29">
        <f>[1]сед.тяг!AS16</f>
        <v>10.43</v>
      </c>
      <c r="J34" s="30">
        <f>[1]сед.тяг!AT16</f>
        <v>450</v>
      </c>
      <c r="K34" s="30">
        <f>[1]сед.тяг!AU16</f>
        <v>450</v>
      </c>
      <c r="L34" s="30" t="str">
        <f>[1]сед.тяг!AV16</f>
        <v>ZF 12TX</v>
      </c>
      <c r="M34" s="31">
        <f>[1]сед.тяг!AW16</f>
        <v>2.278</v>
      </c>
      <c r="N34" s="32" t="str">
        <f>[1]сед.тяг!AX16</f>
        <v>─</v>
      </c>
      <c r="O34" s="31">
        <f>[1]сед.тяг!AY16</f>
        <v>2</v>
      </c>
      <c r="P34" s="31" t="str">
        <f>[1]сед.тяг!AZ16</f>
        <v>315/70R22,5</v>
      </c>
      <c r="Q34" s="31" t="str">
        <f>[1]сед.тяг!BA16</f>
        <v>800+600</v>
      </c>
      <c r="R34" s="30">
        <f>[1]сед.тяг!BB16</f>
        <v>1150</v>
      </c>
      <c r="S34" s="55" t="str">
        <f>[1]сед.тяг!BC16</f>
        <v>дв. KAMAZ-910.12-450 (Евро-5), система нейтрализ. ОГ (AdBlue), АКПП ZF 12TX2210, зад. мост Daimler HL6 на пн.подвеске, МКБ, ECAS, EBS, ESP, ASR, кабина высокая, широкая, с ровным полом, пружинная подвеска каб., аэродин. козырек, кондиционер, ПЖД, тахограф российского стандарта с блоком СКЗИ, электронасос МОК, ИТИС, мультимедиа БИС, УВЭОС, холодильник</v>
      </c>
    </row>
    <row r="35" spans="1:19" s="21" customFormat="1" ht="79.150000000000006" customHeight="1" x14ac:dyDescent="0.2">
      <c r="B35" s="54" t="s">
        <v>51</v>
      </c>
      <c r="C35" s="35">
        <f>VLOOKUP(B35,[1]сед.тяг!$A$6:$BM$35,2,FALSE)</f>
        <v>6318000</v>
      </c>
      <c r="D35" s="35">
        <f>VLOOKUP(B35,[1]сед.тяг!$A$6:$BC$35,4,FALSE)</f>
        <v>6318000</v>
      </c>
      <c r="E35" s="218">
        <f>D35/C35</f>
        <v>1</v>
      </c>
      <c r="F35" s="37">
        <f>D35-C35</f>
        <v>0</v>
      </c>
      <c r="G35" s="27" t="str">
        <f>[1]сед.тяг!AQ17</f>
        <v>4х2</v>
      </c>
      <c r="H35" s="27">
        <f>[1]сед.тяг!AR17</f>
        <v>2</v>
      </c>
      <c r="I35" s="27">
        <f>[1]сед.тяг!AS17</f>
        <v>10.95</v>
      </c>
      <c r="J35" s="27">
        <f>[1]сед.тяг!AT17</f>
        <v>450</v>
      </c>
      <c r="K35" s="27">
        <f>[1]сед.тяг!AU17</f>
        <v>450</v>
      </c>
      <c r="L35" s="27" t="str">
        <f>[1]сед.тяг!AV17</f>
        <v>ZF 12TX</v>
      </c>
      <c r="M35" s="27">
        <f>[1]сед.тяг!AW17</f>
        <v>2.278</v>
      </c>
      <c r="N35" s="27" t="str">
        <f>[1]сед.тяг!AX17</f>
        <v>─</v>
      </c>
      <c r="O35" s="27">
        <f>[1]сед.тяг!AY17</f>
        <v>2</v>
      </c>
      <c r="P35" s="27" t="str">
        <f>[1]сед.тяг!AZ17</f>
        <v>315/70R22,5</v>
      </c>
      <c r="Q35" s="27">
        <f>[1]сед.тяг!BA17</f>
        <v>800</v>
      </c>
      <c r="R35" s="27">
        <f>[1]сед.тяг!BB17</f>
        <v>1150</v>
      </c>
      <c r="S35" s="56" t="str">
        <f>[1]сед.тяг!BC17</f>
        <v>дв. KAMAZ-910.12-450 (Евро-5), система нейтрализ. ОГ (AdBlue), АКПП ZF 12TX2210, зад. мост Daimler HL6 на пн.подвеске, МКБ, ECAS, EBS, ESP, ASR, кабина высокая, широкая, с ровным полом, пружинная подвеска каб., аэродин. козырек, кондиционер, ПЖД, ДЗК, тахограф российского стандарта с блоком СКЗИ, электронасос МОК, ИТИС, мультимедиа БИС, УВЭОС, холодильник</v>
      </c>
    </row>
    <row r="36" spans="1:19" s="21" customFormat="1" ht="38.25" customHeight="1" x14ac:dyDescent="0.2">
      <c r="A36" s="21" t="str">
        <f t="shared" si="0"/>
        <v>065116000070104850</v>
      </c>
      <c r="B36" s="54" t="s">
        <v>52</v>
      </c>
      <c r="C36" s="35">
        <f>VLOOKUP(B36,[1]сед.тяг!$A$6:$BM$35,2,FALSE)</f>
        <v>3368000</v>
      </c>
      <c r="D36" s="35">
        <f>VLOOKUP(B36,[1]сед.тяг!$A$6:$BC$35,4,FALSE)</f>
        <v>3439000</v>
      </c>
      <c r="E36" s="36">
        <f t="shared" si="4"/>
        <v>1.0210807600950118</v>
      </c>
      <c r="F36" s="37">
        <f t="shared" si="3"/>
        <v>71000</v>
      </c>
      <c r="G36" s="27" t="str">
        <f>[1]сед.тяг!AQ18</f>
        <v>6х4</v>
      </c>
      <c r="H36" s="28">
        <f>[1]сед.тяг!AR18</f>
        <v>2</v>
      </c>
      <c r="I36" s="29">
        <f>[1]сед.тяг!AS18</f>
        <v>15.5</v>
      </c>
      <c r="J36" s="30">
        <f>[1]сед.тяг!AT18</f>
        <v>300</v>
      </c>
      <c r="K36" s="30">
        <f>[1]сед.тяг!AU18</f>
        <v>292</v>
      </c>
      <c r="L36" s="30" t="str">
        <f>[1]сед.тяг!AV18</f>
        <v>ZF9</v>
      </c>
      <c r="M36" s="31">
        <f>[1]сед.тяг!AW18</f>
        <v>5.94</v>
      </c>
      <c r="N36" s="32" t="str">
        <f>[1]сед.тяг!AX18</f>
        <v>─</v>
      </c>
      <c r="O36" s="33">
        <f>[1]сед.тяг!AY18</f>
        <v>1</v>
      </c>
      <c r="P36" s="33" t="str">
        <f>[1]сед.тяг!AZ18</f>
        <v>11R22,5</v>
      </c>
      <c r="Q36" s="33">
        <f>[1]сед.тяг!BA18</f>
        <v>350</v>
      </c>
      <c r="R36" s="33" t="str">
        <f>[1]сед.тяг!BB18</f>
        <v>1255/1330</v>
      </c>
      <c r="S36" s="34" t="str">
        <f>[1]сед.тяг!BC18</f>
        <v>МКБ, МОБ, дв. Cummins ISB6.7E5 300 (Е-5), ТНВД BOSCH, система нейтрализ. ОГ(AdBlue), ДЗК, аэродинам.козырек, тахограф российского стандарта с блоком СКЗИ, УВЭОС, рестайлинг 2</v>
      </c>
    </row>
    <row r="37" spans="1:19" s="21" customFormat="1" ht="51" customHeight="1" x14ac:dyDescent="0.2">
      <c r="A37" s="21" t="str">
        <f t="shared" si="0"/>
        <v>065116000060204850</v>
      </c>
      <c r="B37" s="54" t="s">
        <v>53</v>
      </c>
      <c r="C37" s="35">
        <f>VLOOKUP(B37,[1]сед.тяг!$A$6:$BM$35,2,FALSE)</f>
        <v>3423000</v>
      </c>
      <c r="D37" s="35">
        <f>VLOOKUP(B37,[1]сед.тяг!$A$6:$BC$35,4,FALSE)</f>
        <v>3494000</v>
      </c>
      <c r="E37" s="36">
        <f t="shared" si="4"/>
        <v>1.0207420391469471</v>
      </c>
      <c r="F37" s="37">
        <f t="shared" si="3"/>
        <v>71000</v>
      </c>
      <c r="G37" s="27" t="str">
        <f>[1]сед.тяг!AQ19</f>
        <v>6х4</v>
      </c>
      <c r="H37" s="28">
        <f>[1]сед.тяг!AR19</f>
        <v>2</v>
      </c>
      <c r="I37" s="29">
        <f>[1]сед.тяг!AS19</f>
        <v>15.5</v>
      </c>
      <c r="J37" s="30">
        <f>[1]сед.тяг!AT19</f>
        <v>300</v>
      </c>
      <c r="K37" s="30">
        <f>[1]сед.тяг!AU19</f>
        <v>292</v>
      </c>
      <c r="L37" s="30" t="str">
        <f>[1]сед.тяг!AV19</f>
        <v>ZF9</v>
      </c>
      <c r="M37" s="31">
        <f>[1]сед.тяг!AW19</f>
        <v>5.43</v>
      </c>
      <c r="N37" s="32" t="str">
        <f>[1]сед.тяг!AX19</f>
        <v>─</v>
      </c>
      <c r="O37" s="33">
        <f>[1]сед.тяг!AY19</f>
        <v>1</v>
      </c>
      <c r="P37" s="33" t="str">
        <f>[1]сед.тяг!AZ19</f>
        <v>275/70R22,5</v>
      </c>
      <c r="Q37" s="33">
        <f>[1]сед.тяг!BA19</f>
        <v>350</v>
      </c>
      <c r="R37" s="33" t="str">
        <f>[1]сед.тяг!BB19</f>
        <v>1200/1200</v>
      </c>
      <c r="S37" s="34" t="str">
        <f>[1]сед.тяг!BC19</f>
        <v>МКБ, МОБ, дв. Cummins ISB6.7E5 300 (Е-5), ТНВД BOSCH, система нейтрализ. ОГ(AdBlue), аэродинам.козырек, ДЗК, зад. вед. мосты на пневм. подвеске, отопитель каб., тахограф российского стандарта с блоком СКЗИ, УВЭОС</v>
      </c>
    </row>
    <row r="38" spans="1:19" s="21" customFormat="1" ht="38.25" customHeight="1" x14ac:dyDescent="0.2">
      <c r="A38" s="21" t="str">
        <f t="shared" si="0"/>
        <v>065116000069124850</v>
      </c>
      <c r="B38" s="54" t="s">
        <v>54</v>
      </c>
      <c r="C38" s="35">
        <f>VLOOKUP(B38,[1]сед.тяг!$A$6:$BM$35,2,FALSE)</f>
        <v>3355000</v>
      </c>
      <c r="D38" s="35">
        <f>VLOOKUP(B38,[1]сед.тяг!$A$6:$BC$35,4,FALSE)</f>
        <v>3422000</v>
      </c>
      <c r="E38" s="36">
        <f t="shared" si="4"/>
        <v>1.0199701937406855</v>
      </c>
      <c r="F38" s="37">
        <f t="shared" si="3"/>
        <v>67000</v>
      </c>
      <c r="G38" s="27" t="str">
        <f>[1]сед.тяг!AQ20</f>
        <v>6х4</v>
      </c>
      <c r="H38" s="28">
        <f>[1]сед.тяг!AR20</f>
        <v>2</v>
      </c>
      <c r="I38" s="29">
        <f>[1]сед.тяг!AS20</f>
        <v>15.5</v>
      </c>
      <c r="J38" s="30">
        <f>[1]сед.тяг!AT20</f>
        <v>300</v>
      </c>
      <c r="K38" s="30">
        <f>[1]сед.тяг!AU20</f>
        <v>292</v>
      </c>
      <c r="L38" s="30" t="str">
        <f>[1]сед.тяг!AV20</f>
        <v>ZF9</v>
      </c>
      <c r="M38" s="31">
        <f>[1]сед.тяг!AW20</f>
        <v>6.53</v>
      </c>
      <c r="N38" s="32" t="str">
        <f>[1]сед.тяг!AX20</f>
        <v>─</v>
      </c>
      <c r="O38" s="33">
        <f>[1]сед.тяг!AY20</f>
        <v>1</v>
      </c>
      <c r="P38" s="33" t="str">
        <f>[1]сед.тяг!AZ20</f>
        <v>11R22,5</v>
      </c>
      <c r="Q38" s="33">
        <f>[1]сед.тяг!BA20</f>
        <v>350</v>
      </c>
      <c r="R38" s="33" t="str">
        <f>[1]сед.тяг!BB20</f>
        <v>1255/1330</v>
      </c>
      <c r="S38" s="34" t="str">
        <f>[1]сед.тяг!BC20</f>
        <v xml:space="preserve">МКБ, МОБ, дв. Cummins ISB6.7E5 300 (Е-5), ТНВД BOSCH, система нейтрализ. ОГ(AdBlue), выхлоп вверх, защ. кожух ТБ, ДЗК, тахограф российского стандарта с блоком СКЗИ (ADR), УВЭОС </v>
      </c>
    </row>
    <row r="39" spans="1:19" s="22" customFormat="1" ht="51" customHeight="1" x14ac:dyDescent="0.2">
      <c r="A39" s="22" t="str">
        <f t="shared" si="0"/>
        <v>065116000069134850</v>
      </c>
      <c r="B39" s="53" t="s">
        <v>55</v>
      </c>
      <c r="C39" s="35">
        <f>VLOOKUP(B39,[1]сед.тяг!$A$6:$BM$35,2,FALSE)</f>
        <v>3393000</v>
      </c>
      <c r="D39" s="35">
        <f>VLOOKUP(B39,[1]сед.тяг!$A$6:$BC$35,4,FALSE)</f>
        <v>3474000</v>
      </c>
      <c r="E39" s="36">
        <f t="shared" si="4"/>
        <v>1.0238726790450929</v>
      </c>
      <c r="F39" s="37">
        <f t="shared" si="3"/>
        <v>81000</v>
      </c>
      <c r="G39" s="27" t="str">
        <f>[1]сед.тяг!AQ21</f>
        <v>6х4</v>
      </c>
      <c r="H39" s="28">
        <f>[1]сед.тяг!AR21</f>
        <v>2</v>
      </c>
      <c r="I39" s="29">
        <f>[1]сед.тяг!AS21</f>
        <v>15.5</v>
      </c>
      <c r="J39" s="30">
        <f>[1]сед.тяг!AT21</f>
        <v>300</v>
      </c>
      <c r="K39" s="30">
        <f>[1]сед.тяг!AU21</f>
        <v>292</v>
      </c>
      <c r="L39" s="30" t="str">
        <f>[1]сед.тяг!AV21</f>
        <v>ZF9</v>
      </c>
      <c r="M39" s="31">
        <f>[1]сед.тяг!AW21</f>
        <v>6.53</v>
      </c>
      <c r="N39" s="32" t="str">
        <f>[1]сед.тяг!AX21</f>
        <v>─</v>
      </c>
      <c r="O39" s="33">
        <f>[1]сед.тяг!AY21</f>
        <v>1</v>
      </c>
      <c r="P39" s="33" t="str">
        <f>[1]сед.тяг!AZ21</f>
        <v>11R22,5</v>
      </c>
      <c r="Q39" s="33">
        <f>[1]сед.тяг!BA21</f>
        <v>350</v>
      </c>
      <c r="R39" s="33" t="str">
        <f>[1]сед.тяг!BB21</f>
        <v>1255/1330</v>
      </c>
      <c r="S39" s="34" t="str">
        <f>[1]сед.тяг!BC21</f>
        <v xml:space="preserve">МКБ, МОБ, дв. Cummins ISB6.7E5 300 (Е-5), ТНВД BOSCH, система нейтрализ. ОГ(AdBlue), КОМ ZF  (OMFB) c  насосом, выхлоп вверх, защ кожух ТБ, ДЗК, тахограф российского стандарта с блоком СКЗИ (ADR), УВЭОС </v>
      </c>
    </row>
    <row r="40" spans="1:19" s="22" customFormat="1" ht="105.6" customHeight="1" x14ac:dyDescent="0.2">
      <c r="A40" s="22" t="str">
        <f t="shared" si="0"/>
        <v>065206000000058750</v>
      </c>
      <c r="B40" s="53" t="s">
        <v>56</v>
      </c>
      <c r="C40" s="35">
        <f>VLOOKUP(B40,[1]сед.тяг!$A$6:$BM$35,2,FALSE)</f>
        <v>5632000</v>
      </c>
      <c r="D40" s="35">
        <f>VLOOKUP(B40,[1]сед.тяг!$A$6:$BC$35,4,FALSE)</f>
        <v>5749000</v>
      </c>
      <c r="E40" s="36">
        <f t="shared" si="4"/>
        <v>1.0207741477272727</v>
      </c>
      <c r="F40" s="37">
        <f t="shared" si="3"/>
        <v>117000</v>
      </c>
      <c r="G40" s="27" t="str">
        <f>[1]сед.тяг!AQ22</f>
        <v>6х4</v>
      </c>
      <c r="H40" s="27">
        <f>[1]сед.тяг!AR22</f>
        <v>2</v>
      </c>
      <c r="I40" s="27">
        <f>[1]сед.тяг!AS22</f>
        <v>16.850000000000001</v>
      </c>
      <c r="J40" s="27">
        <f>[1]сед.тяг!AT22</f>
        <v>401</v>
      </c>
      <c r="K40" s="27">
        <f>[1]сед.тяг!AU22</f>
        <v>401</v>
      </c>
      <c r="L40" s="27" t="str">
        <f>[1]сед.тяг!AV22</f>
        <v>ZF
12АS</v>
      </c>
      <c r="M40" s="27">
        <f>[1]сед.тяг!AW22</f>
        <v>3.7</v>
      </c>
      <c r="N40" s="32" t="str">
        <f>[1]сед.тяг!AX22</f>
        <v>-</v>
      </c>
      <c r="O40" s="27">
        <f>[1]сед.тяг!AY22</f>
        <v>1</v>
      </c>
      <c r="P40" s="27" t="str">
        <f>[1]сед.тяг!AZ22</f>
        <v>315/80R22,5</v>
      </c>
      <c r="Q40" s="27">
        <f>[1]сед.тяг!BA22</f>
        <v>400</v>
      </c>
      <c r="R40" s="27">
        <f>[1]сед.тяг!BB22</f>
        <v>1300</v>
      </c>
      <c r="S40" s="56" t="str">
        <f>[1]сед.тяг!BC22</f>
        <v>дв. Mercedes-Benz OM457LA (Евро-5), система нейтрализ. ОГ(AdBlue), КПП ZF 12АS2135 без интардера, вед. мосты Dana на пн.подвеске, МКБ, МОБ, ECAS, EBS, ESP, ASR, кабина Daimler (низкая), кондиционер, отопитель каб. Webasto AT 2000 STC, тахограф российского стандарта с блоком СКЗИ (ADR), КОМ ZF (OMFB),  защ. кожух т.бака, защита электропроводки, проблеск. маячки, кнопка авар-го откл-я массы в каб., УВЭОС</v>
      </c>
    </row>
    <row r="41" spans="1:19" s="22" customFormat="1" ht="92.45" customHeight="1" x14ac:dyDescent="0.2">
      <c r="A41" s="22" t="str">
        <f t="shared" si="0"/>
        <v>065206000000068750</v>
      </c>
      <c r="B41" s="53" t="s">
        <v>57</v>
      </c>
      <c r="C41" s="35">
        <f>VLOOKUP(B41,[1]сед.тяг!$A$6:$BM$35,2,FALSE)</f>
        <v>5597000</v>
      </c>
      <c r="D41" s="35">
        <f>VLOOKUP(B41,[1]сед.тяг!$A$6:$BC$35,4,FALSE)</f>
        <v>5727000</v>
      </c>
      <c r="E41" s="36">
        <f t="shared" si="4"/>
        <v>1.0232267286046095</v>
      </c>
      <c r="F41" s="37">
        <f t="shared" si="3"/>
        <v>130000</v>
      </c>
      <c r="G41" s="27" t="str">
        <f>[1]сед.тяг!AQ23</f>
        <v>6х4</v>
      </c>
      <c r="H41" s="27">
        <f>[1]сед.тяг!AR23</f>
        <v>2</v>
      </c>
      <c r="I41" s="27">
        <f>[1]сед.тяг!AS23</f>
        <v>17.149999999999999</v>
      </c>
      <c r="J41" s="27">
        <f>[1]сед.тяг!AT23</f>
        <v>401</v>
      </c>
      <c r="K41" s="27">
        <f>[1]сед.тяг!AU23</f>
        <v>401</v>
      </c>
      <c r="L41" s="27" t="str">
        <f>[1]сед.тяг!AV23</f>
        <v>ZF
12АS</v>
      </c>
      <c r="M41" s="27">
        <f>[1]сед.тяг!AW23</f>
        <v>3.7</v>
      </c>
      <c r="N41" s="32" t="str">
        <f>[1]сед.тяг!AX23</f>
        <v>-</v>
      </c>
      <c r="O41" s="27">
        <f>[1]сед.тяг!AY23</f>
        <v>1</v>
      </c>
      <c r="P41" s="27" t="str">
        <f>[1]сед.тяг!AZ23</f>
        <v>315/80R22,5</v>
      </c>
      <c r="Q41" s="27">
        <f>[1]сед.тяг!BA23</f>
        <v>400</v>
      </c>
      <c r="R41" s="27">
        <f>[1]сед.тяг!BB23</f>
        <v>1300</v>
      </c>
      <c r="S41" s="56" t="str">
        <f>[1]сед.тяг!BC23</f>
        <v>дв. Mercedes-Benz OM457LA (Евро-5), система нейтрализ. ОГ(AdBlue), КПП ZF 12АS2130 без интардера, вед. мосты Dana на пн.подвеске, МКБ, МОБ, ECAS, EBS, ESP, ASR, кабина Daimler (низкая), кондиционер, отопитель каб. Webasto AT 2000 STC, тахограф российского стандарта с блоком СКЗИ (ADR), защ. кожух т.бака, защита электропроводки, проблеск. маячки, кнопка авар-го откл-я массы в каб, УВЭОС</v>
      </c>
    </row>
    <row r="42" spans="1:19" s="22" customFormat="1" ht="51" x14ac:dyDescent="0.2">
      <c r="B42" s="53" t="s">
        <v>58</v>
      </c>
      <c r="C42" s="35">
        <f>VLOOKUP(B42,[1]сед.тяг!$A$6:$BM$35,2,FALSE)</f>
        <v>5560000</v>
      </c>
      <c r="D42" s="35">
        <f>VLOOKUP(B42,[1]сед.тяг!$A$6:$BC$35,4,FALSE)</f>
        <v>5670000</v>
      </c>
      <c r="E42" s="36">
        <f>D42/C42</f>
        <v>1.0197841726618706</v>
      </c>
      <c r="F42" s="37">
        <f>D42-C42</f>
        <v>110000</v>
      </c>
      <c r="G42" s="27" t="str">
        <f>[1]сед.тяг!AQ24</f>
        <v>6х4</v>
      </c>
      <c r="H42" s="27">
        <f>[1]сед.тяг!AR24</f>
        <v>2</v>
      </c>
      <c r="I42" s="27">
        <f>[1]сед.тяг!AS24</f>
        <v>16.75</v>
      </c>
      <c r="J42" s="27">
        <f>[1]сед.тяг!AT24</f>
        <v>428</v>
      </c>
      <c r="K42" s="27">
        <f>[1]сед.тяг!AU24</f>
        <v>428</v>
      </c>
      <c r="L42" s="27" t="str">
        <f>[1]сед.тяг!AV24</f>
        <v>ZF16</v>
      </c>
      <c r="M42" s="27">
        <f>[1]сед.тяг!AW24</f>
        <v>3.7</v>
      </c>
      <c r="N42" s="27" t="str">
        <f>[1]сед.тяг!AX24</f>
        <v>-</v>
      </c>
      <c r="O42" s="27">
        <f>[1]сед.тяг!AY24</f>
        <v>1</v>
      </c>
      <c r="P42" s="27" t="str">
        <f>[1]сед.тяг!AZ24</f>
        <v>315/80R22,5</v>
      </c>
      <c r="Q42" s="27" t="str">
        <f>[1]сед.тяг!BA24</f>
        <v>2х300</v>
      </c>
      <c r="R42" s="27" t="str">
        <f>[1]сед.тяг!BB24</f>
        <v>1300/1340</v>
      </c>
      <c r="S42" s="56" t="str">
        <f>[1]сед.тяг!BC24</f>
        <v>дв. Mercedes-Benz OM457LA (Евро-5), система нейтрализ. ОГ(AdBlue), КПП ZF 16S2220, вед. мосты Dana на пн.подвеске, МКБ, МОБ, ECAS, EBS, ESP, ASR, кабина Daimler (низкая), кондиционер, отопитель каб. Webasto AT 2000 STC, тахограф российского стандарта с блоком СКЗИ, УВЭОС</v>
      </c>
    </row>
    <row r="43" spans="1:19" s="22" customFormat="1" ht="51" x14ac:dyDescent="0.2">
      <c r="B43" s="53" t="s">
        <v>59</v>
      </c>
      <c r="C43" s="35">
        <f>VLOOKUP(B43,[1]сед.тяг!$A$6:$BM$35,2,FALSE)</f>
        <v>5560000</v>
      </c>
      <c r="D43" s="35">
        <f>VLOOKUP(B43,[1]сед.тяг!$A$6:$BC$35,4,FALSE)</f>
        <v>5670000</v>
      </c>
      <c r="E43" s="36">
        <f>D43/C43</f>
        <v>1.0197841726618706</v>
      </c>
      <c r="F43" s="37">
        <f>D43-C43</f>
        <v>110000</v>
      </c>
      <c r="G43" s="27" t="str">
        <f>[1]сед.тяг!AQ25</f>
        <v>6х4</v>
      </c>
      <c r="H43" s="27">
        <f>[1]сед.тяг!AR25</f>
        <v>2</v>
      </c>
      <c r="I43" s="27">
        <f>[1]сед.тяг!AS25</f>
        <v>16.75</v>
      </c>
      <c r="J43" s="27">
        <f>[1]сед.тяг!AT25</f>
        <v>428</v>
      </c>
      <c r="K43" s="27">
        <f>[1]сед.тяг!AU25</f>
        <v>428</v>
      </c>
      <c r="L43" s="27" t="str">
        <f>[1]сед.тяг!AV25</f>
        <v>ZF16</v>
      </c>
      <c r="M43" s="27">
        <f>[1]сед.тяг!AW25</f>
        <v>3.7</v>
      </c>
      <c r="N43" s="27" t="str">
        <f>[1]сед.тяг!AX25</f>
        <v>-</v>
      </c>
      <c r="O43" s="27">
        <f>[1]сед.тяг!AY25</f>
        <v>1</v>
      </c>
      <c r="P43" s="27" t="str">
        <f>[1]сед.тяг!AZ25</f>
        <v>315/80R22,5</v>
      </c>
      <c r="Q43" s="27" t="str">
        <f>[1]сед.тяг!BA25</f>
        <v>2х300</v>
      </c>
      <c r="R43" s="27" t="str">
        <f>[1]сед.тяг!BB25</f>
        <v>1300/1340</v>
      </c>
      <c r="S43" s="56" t="str">
        <f>[1]сед.тяг!BC25</f>
        <v>дв. Mercedes-Benz OM457LA (Евро-5), система нейтрализ. ОГ(AdBlue), КПП ZF 16S2220, вед. мосты Hande на пн.подвеске, МКБ, МОБ, ECAS, EBS, ESP, ASR, кабина Daimler (низкая), кондиционер, отопитель каб. Webasto AT 2000 STC, тахограф российского стандарта с блоком СКЗИ, УВЭОС</v>
      </c>
    </row>
    <row r="44" spans="1:19" s="22" customFormat="1" ht="79.150000000000006" customHeight="1" x14ac:dyDescent="0.2">
      <c r="A44" s="22" t="str">
        <f t="shared" si="0"/>
        <v>065209000000018750</v>
      </c>
      <c r="B44" s="53" t="s">
        <v>60</v>
      </c>
      <c r="C44" s="35">
        <f>VLOOKUP(B44,[1]сед.тяг!$A$6:$BM$35,2,FALSE)</f>
        <v>5564000</v>
      </c>
      <c r="D44" s="35">
        <f>VLOOKUP(B44,[1]сед.тяг!$A$6:$BC$35,4,FALSE)</f>
        <v>5675000</v>
      </c>
      <c r="E44" s="36">
        <f t="shared" si="4"/>
        <v>1.0199496764917326</v>
      </c>
      <c r="F44" s="37">
        <f t="shared" si="3"/>
        <v>111000</v>
      </c>
      <c r="G44" s="27" t="str">
        <f>[1]сед.тяг!AQ26</f>
        <v>6x2-2</v>
      </c>
      <c r="H44" s="28">
        <f>[1]сед.тяг!AR26</f>
        <v>2</v>
      </c>
      <c r="I44" s="29">
        <f>[1]сед.тяг!AS26</f>
        <v>17.16</v>
      </c>
      <c r="J44" s="30">
        <f>[1]сед.тяг!AT26</f>
        <v>401</v>
      </c>
      <c r="K44" s="30">
        <f>[1]сед.тяг!AU26</f>
        <v>401</v>
      </c>
      <c r="L44" s="30" t="str">
        <f>[1]сед.тяг!AV26</f>
        <v>ZF16</v>
      </c>
      <c r="M44" s="31">
        <f>[1]сед.тяг!AW26</f>
        <v>3.077</v>
      </c>
      <c r="N44" s="32" t="str">
        <f>[1]сед.тяг!AX26</f>
        <v>─</v>
      </c>
      <c r="O44" s="33">
        <f>[1]сед.тяг!AY26</f>
        <v>1</v>
      </c>
      <c r="P44" s="33" t="str">
        <f>[1]сед.тяг!AZ26</f>
        <v>315/70R22,5</v>
      </c>
      <c r="Q44" s="33">
        <f>[1]сед.тяг!BA26</f>
        <v>500</v>
      </c>
      <c r="R44" s="33">
        <f>[1]сед.тяг!BB26</f>
        <v>1150</v>
      </c>
      <c r="S44" s="34" t="str">
        <f>[1]сед.тяг!BC26</f>
        <v>дв. Mercedes-Benz OM457LA (Евро-5), система нейтрализ. ОГ (AdBlue), бак AdBlue 70 л, КПП ZF 16S2220 без интардера, вед. мост Daimler HL6 на пн.подвеске, МКБ, ECAS, EBS, ESP, ASR, задняя подъемная ось, каб. Daimler (высокая), аэродин. козырек, кондиционер, отопитель каб. Webasto AT 2000 STC, тахограф российского стандарта с блоком СКЗИ, ДЗК, УВЭОС</v>
      </c>
    </row>
    <row r="45" spans="1:19" s="22" customFormat="1" ht="79.150000000000006" customHeight="1" x14ac:dyDescent="0.2">
      <c r="A45" s="22" t="str">
        <f t="shared" si="0"/>
        <v>065209000000028750</v>
      </c>
      <c r="B45" s="53" t="s">
        <v>61</v>
      </c>
      <c r="C45" s="35">
        <f>VLOOKUP(B45,[1]сед.тяг!$A$6:$BM$35,2,FALSE)</f>
        <v>5644000</v>
      </c>
      <c r="D45" s="35">
        <f>VLOOKUP(B45,[1]сед.тяг!$A$6:$BC$35,4,FALSE)</f>
        <v>5775000</v>
      </c>
      <c r="E45" s="36">
        <f t="shared" si="4"/>
        <v>1.023210489014883</v>
      </c>
      <c r="F45" s="37">
        <f t="shared" si="3"/>
        <v>131000</v>
      </c>
      <c r="G45" s="27" t="str">
        <f>[1]сед.тяг!AQ27</f>
        <v>6x2-2</v>
      </c>
      <c r="H45" s="28">
        <f>[1]сед.тяг!AR27</f>
        <v>2</v>
      </c>
      <c r="I45" s="29">
        <f>[1]сед.тяг!AS27</f>
        <v>17.16</v>
      </c>
      <c r="J45" s="30">
        <f>[1]сед.тяг!AT27</f>
        <v>401</v>
      </c>
      <c r="K45" s="30">
        <f>[1]сед.тяг!AU27</f>
        <v>401</v>
      </c>
      <c r="L45" s="30" t="str">
        <f>[1]сед.тяг!AV27</f>
        <v>ZF
12АS</v>
      </c>
      <c r="M45" s="31">
        <f>[1]сед.тяг!AW27</f>
        <v>3.077</v>
      </c>
      <c r="N45" s="32" t="str">
        <f>[1]сед.тяг!AX27</f>
        <v>─</v>
      </c>
      <c r="O45" s="33">
        <f>[1]сед.тяг!AY27</f>
        <v>1</v>
      </c>
      <c r="P45" s="33" t="str">
        <f>[1]сед.тяг!AZ27</f>
        <v>315/70R22,5</v>
      </c>
      <c r="Q45" s="33">
        <f>[1]сед.тяг!BA27</f>
        <v>500</v>
      </c>
      <c r="R45" s="33">
        <f>[1]сед.тяг!BB27</f>
        <v>1150</v>
      </c>
      <c r="S45" s="34" t="str">
        <f>[1]сед.тяг!BC27</f>
        <v>дв. Mercedes-Benz OM457LA (Евро-5), система нейтрализ. ОГ (AdBlue), бак AdBlue 70 л, КПП ZF 12AS2135 без интардера, вед. мост Daimler HL6 на пн.подвеске, МКБ, ECAS, EBS, ESP, ASR, задняя подъемная ось, каб. Daimler (высокая), аэродин. козырек,  кондиционер, отопитель каб. Webasto AT 2000 STC, тахограф российского стандарта с блоком СКЗИ, ДЗК, УВЭОС</v>
      </c>
    </row>
    <row r="46" spans="1:19" s="22" customFormat="1" ht="79.150000000000006" customHeight="1" x14ac:dyDescent="0.2">
      <c r="B46" s="57" t="s">
        <v>62</v>
      </c>
      <c r="C46" s="35">
        <f>VLOOKUP(B46,[1]сед.тяг!$A$6:$BM$35,2,FALSE)</f>
        <v>7287000</v>
      </c>
      <c r="D46" s="35">
        <f>VLOOKUP(B46,[1]сед.тяг!$A$6:$BC$35,4,FALSE)</f>
        <v>7287000</v>
      </c>
      <c r="E46" s="218">
        <f>D46/C46</f>
        <v>1</v>
      </c>
      <c r="F46" s="37">
        <f>D46-C46</f>
        <v>0</v>
      </c>
      <c r="G46" s="58" t="str">
        <f>[1]сед.тяг!AQ28</f>
        <v>6x2-2</v>
      </c>
      <c r="H46" s="58">
        <f>[1]сед.тяг!AR28</f>
        <v>2</v>
      </c>
      <c r="I46" s="58">
        <f>[1]сед.тяг!AS28</f>
        <v>16.5</v>
      </c>
      <c r="J46" s="58">
        <f>[1]сед.тяг!AT28</f>
        <v>450</v>
      </c>
      <c r="K46" s="58">
        <f>[1]сед.тяг!AU28</f>
        <v>450</v>
      </c>
      <c r="L46" s="58" t="str">
        <f>[1]сед.тяг!AV28</f>
        <v>ZF 12TX</v>
      </c>
      <c r="M46" s="58">
        <f>[1]сед.тяг!AW28</f>
        <v>2.278</v>
      </c>
      <c r="N46" s="58" t="str">
        <f>[1]сед.тяг!AX28</f>
        <v>─</v>
      </c>
      <c r="O46" s="58">
        <f>[1]сед.тяг!AY28</f>
        <v>1</v>
      </c>
      <c r="P46" s="58" t="str">
        <f>[1]сед.тяг!AZ28</f>
        <v>315/70R22,5</v>
      </c>
      <c r="Q46" s="58">
        <f>[1]сед.тяг!BA28</f>
        <v>650</v>
      </c>
      <c r="R46" s="58">
        <f>[1]сед.тяг!BB28</f>
        <v>1150</v>
      </c>
      <c r="S46" s="59" t="str">
        <f>[1]сед.тяг!BC28</f>
        <v>дв. KAMAZ-910.12-450 (Евро-5), система нейтрализ. ОГ (AdBlue), АКПП ZF 12TX2210, зад. мост Daimler HL6 на пн.подвеске, МКБ, ECAS, EBS, ESP, ASR, кабина высокая, широкая, с ровным полом, пружинная подвеска каб., аэродин. козырек, кондиционер, ПЖД, тахограф российского стандарта с блоком СКЗИ, электронасос МОК, ИТИС, мультимедиа БИС, УВЭОС, холодильник, ДЗК</v>
      </c>
    </row>
    <row r="47" spans="1:19" s="22" customFormat="1" ht="79.150000000000006" customHeight="1" x14ac:dyDescent="0.2">
      <c r="B47" s="57" t="s">
        <v>63</v>
      </c>
      <c r="C47" s="35">
        <f>VLOOKUP(B47,[1]сед.тяг!$A$6:$BM$35,2,FALSE)</f>
        <v>7309000</v>
      </c>
      <c r="D47" s="35">
        <f>VLOOKUP(B47,[1]сед.тяг!$A$6:$BC$35,4,FALSE)</f>
        <v>7309000</v>
      </c>
      <c r="E47" s="218">
        <f>D47/C47</f>
        <v>1</v>
      </c>
      <c r="F47" s="37">
        <f>D47-C47</f>
        <v>0</v>
      </c>
      <c r="G47" s="58" t="str">
        <f>[1]сед.тяг!AQ29</f>
        <v>6x2-2</v>
      </c>
      <c r="H47" s="58">
        <f>[1]сед.тяг!AR29</f>
        <v>2</v>
      </c>
      <c r="I47" s="58">
        <f>[1]сед.тяг!AS29</f>
        <v>16.5</v>
      </c>
      <c r="J47" s="58">
        <f>[1]сед.тяг!AT29</f>
        <v>450</v>
      </c>
      <c r="K47" s="58">
        <f>[1]сед.тяг!AU29</f>
        <v>450</v>
      </c>
      <c r="L47" s="58" t="str">
        <f>[1]сед.тяг!AV29</f>
        <v>ZF 12TX</v>
      </c>
      <c r="M47" s="58">
        <f>[1]сед.тяг!AW29</f>
        <v>2.278</v>
      </c>
      <c r="N47" s="58" t="str">
        <f>[1]сед.тяг!AX29</f>
        <v>─</v>
      </c>
      <c r="O47" s="58">
        <f>[1]сед.тяг!AY29</f>
        <v>1</v>
      </c>
      <c r="P47" s="58" t="str">
        <f>[1]сед.тяг!AZ29</f>
        <v>315/70R22,5</v>
      </c>
      <c r="Q47" s="58">
        <f>[1]сед.тяг!BA29</f>
        <v>650</v>
      </c>
      <c r="R47" s="58">
        <f>[1]сед.тяг!BB29</f>
        <v>1150</v>
      </c>
      <c r="S47" s="59" t="str">
        <f>[1]сед.тяг!BC29</f>
        <v>дв. KAMAZ-910.12-450 (Евро-5), система нейтрализ. ОГ (AdBlue), АКПП ZF 12TX2215 с КОМ, зад. мост Daimler HL6 на пн.подвеске, МКБ, ECAS, EBS, ESP, ASR, кабина высокая, широкая, с ровным полом, пружинная подвеска каб., аэродин. козырек, кондиционер, ПЖД, тахограф российского стандарта с блоком СКЗИ, электронасос МОК, ИТИС, мультимедиа БИС, УВЭОС, холодильник, ДЗК</v>
      </c>
    </row>
    <row r="48" spans="1:19" s="22" customFormat="1" ht="51" x14ac:dyDescent="0.2">
      <c r="B48" s="57" t="s">
        <v>64</v>
      </c>
      <c r="C48" s="35">
        <f>VLOOKUP(B48,[1]сед.тяг!$A$6:$BM$35,2,FALSE)</f>
        <v>4722000</v>
      </c>
      <c r="D48" s="35">
        <f>VLOOKUP(B48,[1]сед.тяг!$A$6:$BC$35,4,FALSE)</f>
        <v>4817000</v>
      </c>
      <c r="E48" s="36">
        <f>D48/C48</f>
        <v>1.0201185938161796</v>
      </c>
      <c r="F48" s="37">
        <f>D48-C48</f>
        <v>95000</v>
      </c>
      <c r="G48" s="58" t="str">
        <f>[1]сед.тяг!AQ30</f>
        <v>6х6</v>
      </c>
      <c r="H48" s="58">
        <f>[1]сед.тяг!AR30</f>
        <v>2</v>
      </c>
      <c r="I48" s="58">
        <f>[1]сед.тяг!AS30</f>
        <v>22.074999999999999</v>
      </c>
      <c r="J48" s="58">
        <f>[1]сед.тяг!AT30</f>
        <v>400</v>
      </c>
      <c r="K48" s="58">
        <f>[1]сед.тяг!AU30</f>
        <v>400</v>
      </c>
      <c r="L48" s="58" t="str">
        <f>[1]сед.тяг!AV30</f>
        <v>ZF16</v>
      </c>
      <c r="M48" s="58">
        <f>[1]сед.тяг!AW30</f>
        <v>5.1100000000000003</v>
      </c>
      <c r="N48" s="58" t="str">
        <f>[1]сед.тяг!AX30</f>
        <v>─</v>
      </c>
      <c r="O48" s="58">
        <f>[1]сед.тяг!AY30</f>
        <v>1</v>
      </c>
      <c r="P48" s="58" t="str">
        <f>[1]сед.тяг!AZ30</f>
        <v>12.00R20</v>
      </c>
      <c r="Q48" s="58">
        <f>[1]сед.тяг!BA30</f>
        <v>350</v>
      </c>
      <c r="R48" s="58" t="str">
        <f>[1]сед.тяг!BB30</f>
        <v>1450/1530</v>
      </c>
      <c r="S48" s="60" t="str">
        <f>[1]сед.тяг!BC30</f>
        <v>МКБ, МОБ, дв. КАМАЗ-740.735-400 (E-5), топл. ап. BOSCH, система нейтрализ. ОГ(AdBlue), РК КАМАЗ-6522, шины "Север", диаметр шкворня 3,5", аэродинам.козырек, пневмоподв. каб., тахограф российского стандарта с блоком СКЗИ, УВЭОС</v>
      </c>
    </row>
    <row r="49" spans="1:19" s="21" customFormat="1" ht="63.75" customHeight="1" x14ac:dyDescent="0.2">
      <c r="A49" s="21" t="str">
        <f t="shared" si="0"/>
        <v>065225000060155350</v>
      </c>
      <c r="B49" s="61" t="s">
        <v>65</v>
      </c>
      <c r="C49" s="35">
        <f>VLOOKUP(B49,[1]сед.тяг!$A$6:$BM$35,2,FALSE)</f>
        <v>4722000</v>
      </c>
      <c r="D49" s="35">
        <f>VLOOKUP(B49,[1]сед.тяг!$A$6:$BC$35,4,FALSE)</f>
        <v>4817000</v>
      </c>
      <c r="E49" s="36">
        <f t="shared" si="4"/>
        <v>1.0201185938161796</v>
      </c>
      <c r="F49" s="37">
        <f t="shared" si="3"/>
        <v>95000</v>
      </c>
      <c r="G49" s="58" t="str">
        <f>[1]сед.тяг!AQ31</f>
        <v>6х6</v>
      </c>
      <c r="H49" s="62">
        <f>[1]сед.тяг!AR31</f>
        <v>2</v>
      </c>
      <c r="I49" s="63">
        <f>[1]сед.тяг!AS31</f>
        <v>22.074999999999999</v>
      </c>
      <c r="J49" s="64">
        <f>[1]сед.тяг!AT31</f>
        <v>400</v>
      </c>
      <c r="K49" s="64">
        <f>[1]сед.тяг!AU31</f>
        <v>400</v>
      </c>
      <c r="L49" s="64" t="str">
        <f>[1]сед.тяг!AV31</f>
        <v>ZF16</v>
      </c>
      <c r="M49" s="65">
        <f>[1]сед.тяг!AW31</f>
        <v>5.1100000000000003</v>
      </c>
      <c r="N49" s="66" t="str">
        <f>[1]сед.тяг!AX31</f>
        <v>─</v>
      </c>
      <c r="O49" s="67">
        <f>[1]сед.тяг!AY31</f>
        <v>1</v>
      </c>
      <c r="P49" s="67" t="str">
        <f>[1]сед.тяг!AZ31</f>
        <v>12.00R20</v>
      </c>
      <c r="Q49" s="67">
        <f>[1]сед.тяг!BA31</f>
        <v>350</v>
      </c>
      <c r="R49" s="67" t="str">
        <f>[1]сед.тяг!BB31</f>
        <v>1450/1530</v>
      </c>
      <c r="S49" s="68" t="str">
        <f>[1]сед.тяг!BC31</f>
        <v>МКБ, МОБ, дв. КАМАЗ-740.735-400 (E-5), топл. ап. BOSCH, система нейтрализ. ОГ(AdBlue), РК КАМАЗ-6522, шины "Север", диаметр шкворня 2", аэродинам.козырек, пневмоподв. каб., тахограф российского стандарта с блоком СКЗИ, УВЭОС</v>
      </c>
    </row>
    <row r="50" spans="1:19" s="21" customFormat="1" ht="63.75" customHeight="1" x14ac:dyDescent="0.2">
      <c r="A50" s="21" t="str">
        <f t="shared" si="0"/>
        <v>065225000061415350</v>
      </c>
      <c r="B50" s="61" t="s">
        <v>66</v>
      </c>
      <c r="C50" s="35">
        <f>VLOOKUP(B50,[1]сед.тяг!$A$6:$BM$35,2,FALSE)</f>
        <v>4912000</v>
      </c>
      <c r="D50" s="35">
        <f>VLOOKUP(B50,[1]сед.тяг!$A$6:$BC$35,4,FALSE)</f>
        <v>5036000</v>
      </c>
      <c r="E50" s="218">
        <f t="shared" si="4"/>
        <v>1.025244299674267</v>
      </c>
      <c r="F50" s="37">
        <f t="shared" si="3"/>
        <v>124000</v>
      </c>
      <c r="G50" s="58" t="str">
        <f>[1]сед.тяг!AQ32</f>
        <v>6х6</v>
      </c>
      <c r="H50" s="62">
        <f>[1]сед.тяг!AR32</f>
        <v>2</v>
      </c>
      <c r="I50" s="63">
        <f>[1]сед.тяг!AS32</f>
        <v>21.574999999999999</v>
      </c>
      <c r="J50" s="64">
        <f>[1]сед.тяг!AT32</f>
        <v>400</v>
      </c>
      <c r="K50" s="64">
        <f>[1]сед.тяг!AU32</f>
        <v>400</v>
      </c>
      <c r="L50" s="64" t="str">
        <f>[1]сед.тяг!AV32</f>
        <v>ZF16</v>
      </c>
      <c r="M50" s="65">
        <f>[1]сед.тяг!AW32</f>
        <v>5.1429999999999998</v>
      </c>
      <c r="N50" s="66" t="str">
        <f>[1]сед.тяг!AX32</f>
        <v>─</v>
      </c>
      <c r="O50" s="67">
        <f>[1]сед.тяг!AY32</f>
        <v>1</v>
      </c>
      <c r="P50" s="67" t="str">
        <f>[1]сед.тяг!AZ32</f>
        <v>12.00R20</v>
      </c>
      <c r="Q50" s="67">
        <f>[1]сед.тяг!BA32</f>
        <v>550</v>
      </c>
      <c r="R50" s="67" t="str">
        <f>[1]сед.тяг!BB32</f>
        <v>1550/1630</v>
      </c>
      <c r="S50" s="68" t="str">
        <f>[1]сед.тяг!BC32</f>
        <v>МКБ, МОБ, дв. КАМАЗ-740.735-400 (E-5), топл. ап. BOSCH, система нейтрализ. ОГ(AdBlue), мосты Daimler, РК КАМАЗ-6522, отоп. Планар, ДЗК, диаметр шкворня 2", пневмоподв. каб., тахограф российского стандарта с блоком СКЗИ, УВЭОС</v>
      </c>
    </row>
    <row r="51" spans="1:19" s="21" customFormat="1" ht="63.75" customHeight="1" x14ac:dyDescent="0.2">
      <c r="B51" s="61" t="s">
        <v>67</v>
      </c>
      <c r="C51" s="35">
        <f>VLOOKUP(B51,[1]сед.тяг!$A$6:$BM$35,2,FALSE)</f>
        <v>5205000</v>
      </c>
      <c r="D51" s="35">
        <f>VLOOKUP(B51,[1]сед.тяг!$A$6:$BC$35,4,FALSE)</f>
        <v>5308000</v>
      </c>
      <c r="E51" s="36">
        <f>D51/C51</f>
        <v>1.0197886647454371</v>
      </c>
      <c r="F51" s="37">
        <f>D51-C51</f>
        <v>103000</v>
      </c>
      <c r="G51" s="58" t="str">
        <f>[1]сед.тяг!AQ33</f>
        <v>6х6</v>
      </c>
      <c r="H51" s="58">
        <f>[1]сед.тяг!AR33</f>
        <v>1</v>
      </c>
      <c r="I51" s="58">
        <f>[1]сед.тяг!AS33</f>
        <v>17.074999999999999</v>
      </c>
      <c r="J51" s="58">
        <f>[1]сед.тяг!AT33</f>
        <v>400</v>
      </c>
      <c r="K51" s="58">
        <f>[1]сед.тяг!AU33</f>
        <v>400</v>
      </c>
      <c r="L51" s="58" t="str">
        <f>[1]сед.тяг!AV33</f>
        <v>ZF16</v>
      </c>
      <c r="M51" s="58">
        <f>[1]сед.тяг!AW33</f>
        <v>6.88</v>
      </c>
      <c r="N51" s="58" t="str">
        <f>[1]сед.тяг!AX33</f>
        <v>─</v>
      </c>
      <c r="O51" s="58">
        <f>[1]сед.тяг!AY33</f>
        <v>1</v>
      </c>
      <c r="P51" s="58" t="str">
        <f>[1]сед.тяг!AZ33</f>
        <v>16.00R20</v>
      </c>
      <c r="Q51" s="58">
        <f>[1]сед.тяг!BA33</f>
        <v>350</v>
      </c>
      <c r="R51" s="58" t="str">
        <f>[1]сед.тяг!BB33</f>
        <v>1530/1610</v>
      </c>
      <c r="S51" s="59" t="str">
        <f>[1]сед.тяг!BC33</f>
        <v xml:space="preserve">МКБ, МОБ, дв. КАМАЗ-740.735-400 (E-5), топл. ап. BOSCH, система нейтрализ. ОГ(AdBlue), РК КАМАЗ-631, ДЗК, круиз-контроль, диаметр шкворня 2", пневмоподв.каб., рестайлинг-2, кондиционер, аэродин. козырек, тахограф российского стандарта с блоком СКЗИ, УВЭОС </v>
      </c>
    </row>
    <row r="52" spans="1:19" s="21" customFormat="1" ht="63.75" customHeight="1" x14ac:dyDescent="0.2">
      <c r="A52" s="21" t="str">
        <f t="shared" si="0"/>
        <v>065221000060205350</v>
      </c>
      <c r="B52" s="61" t="s">
        <v>68</v>
      </c>
      <c r="C52" s="35">
        <f>VLOOKUP(B52,[1]сед.тяг!$A$6:$BM$35,2,FALSE)</f>
        <v>5045000</v>
      </c>
      <c r="D52" s="35">
        <f>VLOOKUP(B52,[1]сед.тяг!$A$6:$BC$35,4,FALSE)</f>
        <v>5148000</v>
      </c>
      <c r="E52" s="36">
        <f t="shared" si="4"/>
        <v>1.0204162537165511</v>
      </c>
      <c r="F52" s="37">
        <f t="shared" si="3"/>
        <v>103000</v>
      </c>
      <c r="G52" s="58" t="str">
        <f>[1]сед.тяг!AQ34</f>
        <v>6х6</v>
      </c>
      <c r="H52" s="62">
        <f>[1]сед.тяг!AR34</f>
        <v>1</v>
      </c>
      <c r="I52" s="63">
        <f>[1]сед.тяг!AS34</f>
        <v>17.074999999999999</v>
      </c>
      <c r="J52" s="64">
        <f>[1]сед.тяг!AT34</f>
        <v>400</v>
      </c>
      <c r="K52" s="64">
        <f>[1]сед.тяг!AU34</f>
        <v>400</v>
      </c>
      <c r="L52" s="64" t="str">
        <f>[1]сед.тяг!AV34</f>
        <v>ZF16</v>
      </c>
      <c r="M52" s="65">
        <f>[1]сед.тяг!AW34</f>
        <v>6.88</v>
      </c>
      <c r="N52" s="66" t="str">
        <f>[1]сед.тяг!AX34</f>
        <v>─</v>
      </c>
      <c r="O52" s="67">
        <f>[1]сед.тяг!AY34</f>
        <v>1</v>
      </c>
      <c r="P52" s="67" t="str">
        <f>[1]сед.тяг!AZ34</f>
        <v>16.00R20</v>
      </c>
      <c r="Q52" s="67">
        <f>[1]сед.тяг!BA34</f>
        <v>350</v>
      </c>
      <c r="R52" s="67" t="str">
        <f>[1]сед.тяг!BB34</f>
        <v>1530/1610</v>
      </c>
      <c r="S52" s="68" t="str">
        <f>[1]сед.тяг!BC34</f>
        <v xml:space="preserve">МКБ, МОБ, дв. КАМАЗ-740.735-400 (E-5), топл. ап. BOSCH, система нейтрализ. ОГ(AdBlue), РК КАМАЗ-6522, ДЗК, круиз-контроль, диаметр шкворня 2", пневмоподв.каб., аэродин. козырек, тахограф российского стандарта с блоком СКЗИ, УВЭОС </v>
      </c>
    </row>
    <row r="53" spans="1:19" s="21" customFormat="1" ht="53.45" customHeight="1" thickBot="1" x14ac:dyDescent="0.25">
      <c r="A53" s="21" t="str">
        <f t="shared" si="0"/>
        <v>065806000000026850</v>
      </c>
      <c r="B53" s="54" t="s">
        <v>69</v>
      </c>
      <c r="C53" s="69">
        <f>VLOOKUP(B53,[1]сед.тяг!$A$6:$BM$35,2,FALSE)</f>
        <v>5525000</v>
      </c>
      <c r="D53" s="69">
        <f>VLOOKUP(B53,[1]сед.тяг!$A$6:$BC$35,4,FALSE)</f>
        <v>5635000</v>
      </c>
      <c r="E53" s="48">
        <f t="shared" si="4"/>
        <v>1.0199095022624434</v>
      </c>
      <c r="F53" s="49">
        <f t="shared" si="3"/>
        <v>110000</v>
      </c>
      <c r="G53" s="27" t="str">
        <f>[1]сед.тяг!AQ35</f>
        <v>6х4</v>
      </c>
      <c r="H53" s="28">
        <f>[1]сед.тяг!AR35</f>
        <v>2</v>
      </c>
      <c r="I53" s="29">
        <f>[1]сед.тяг!AS35</f>
        <v>23.225000000000001</v>
      </c>
      <c r="J53" s="30">
        <f>[1]сед.тяг!AT35</f>
        <v>428</v>
      </c>
      <c r="K53" s="30">
        <f>[1]сед.тяг!AU35</f>
        <v>428</v>
      </c>
      <c r="L53" s="30" t="str">
        <f>[1]сед.тяг!AV35</f>
        <v>ZF16</v>
      </c>
      <c r="M53" s="31">
        <f>[1]сед.тяг!AW35</f>
        <v>5.1100000000000003</v>
      </c>
      <c r="N53" s="32" t="str">
        <f>[1]сед.тяг!AX35</f>
        <v>-</v>
      </c>
      <c r="O53" s="33">
        <f>[1]сед.тяг!AY35</f>
        <v>1</v>
      </c>
      <c r="P53" s="33" t="str">
        <f>[1]сед.тяг!AZ35</f>
        <v>315/80R22,5</v>
      </c>
      <c r="Q53" s="33" t="str">
        <f>[1]сед.тяг!BA35</f>
        <v>2х300</v>
      </c>
      <c r="R53" s="33" t="str">
        <f>[1]сед.тяг!BB35</f>
        <v>1340-1390</v>
      </c>
      <c r="S53" s="34" t="str">
        <f>[1]сед.тяг!BC35</f>
        <v>дв. Mercedes-Benz OM457LA (Евро-5), система нейтрализ. ОГ(AdBlue), КПП ZF 16S2220, МКБ, МОБ, ASR, кабина Daimler (низкая), кондиционер, отопитель каб. Webasto AT 2000 STC, тахограф российского стандарта с блоком СКЗИ, УВЭОС</v>
      </c>
    </row>
    <row r="54" spans="1:19" s="22" customFormat="1" ht="18.75" customHeight="1" thickBot="1" x14ac:dyDescent="0.25">
      <c r="A54" s="22" t="e">
        <f t="shared" si="0"/>
        <v>#VALUE!</v>
      </c>
      <c r="B54" s="229" t="s">
        <v>70</v>
      </c>
      <c r="C54" s="230"/>
      <c r="D54" s="230"/>
      <c r="E54" s="230"/>
      <c r="F54" s="230"/>
      <c r="G54" s="230"/>
      <c r="H54" s="230"/>
      <c r="I54" s="230"/>
      <c r="J54" s="230"/>
      <c r="K54" s="230"/>
      <c r="L54" s="230"/>
      <c r="M54" s="230"/>
      <c r="N54" s="230"/>
      <c r="O54" s="230"/>
      <c r="P54" s="230"/>
      <c r="Q54" s="230"/>
      <c r="R54" s="230"/>
      <c r="S54" s="231"/>
    </row>
    <row r="55" spans="1:19" s="22" customFormat="1" ht="52.9" customHeight="1" x14ac:dyDescent="0.2">
      <c r="A55" s="22" t="str">
        <f t="shared" si="0"/>
        <v>045141000000115050</v>
      </c>
      <c r="B55" s="54" t="s">
        <v>71</v>
      </c>
      <c r="C55" s="70">
        <f>VLOOKUP(B55,[1]сам!$A$6:$BD$32,2,FALSE)</f>
        <v>3600000</v>
      </c>
      <c r="D55" s="70">
        <f>VLOOKUP(B55,[1]сам!$A$6:$AM$32,4,FALSE)</f>
        <v>3674000</v>
      </c>
      <c r="E55" s="25">
        <f t="shared" ref="E55:E118" si="5">D55/C55</f>
        <v>1.0205555555555557</v>
      </c>
      <c r="F55" s="26">
        <f t="shared" ref="F55:F118" si="6">D55-C55</f>
        <v>74000</v>
      </c>
      <c r="G55" s="27" t="str">
        <f>[1]сам!AA7</f>
        <v>6х6</v>
      </c>
      <c r="H55" s="28">
        <f>[1]сам!AB7</f>
        <v>1</v>
      </c>
      <c r="I55" s="29">
        <f>[1]сам!AC7</f>
        <v>9.5</v>
      </c>
      <c r="J55" s="30">
        <f>[1]сам!AD7</f>
        <v>300</v>
      </c>
      <c r="K55" s="30">
        <f>[1]сам!AE7</f>
        <v>300</v>
      </c>
      <c r="L55" s="30" t="str">
        <f>[1]сам!AF7</f>
        <v>ZF9</v>
      </c>
      <c r="M55" s="31">
        <f>[1]сам!AG7</f>
        <v>5.94</v>
      </c>
      <c r="N55" s="32">
        <f>[1]сам!AH7</f>
        <v>6.6</v>
      </c>
      <c r="O55" s="33" t="str">
        <f>[1]сам!AI7</f>
        <v>─</v>
      </c>
      <c r="P55" s="33" t="str">
        <f>[1]сам!AJ7</f>
        <v>425/85R21 390/95R20</v>
      </c>
      <c r="Q55" s="33">
        <f>[1]сам!AK7</f>
        <v>350</v>
      </c>
      <c r="R55" s="33" t="str">
        <f>[1]сам!AL7</f>
        <v>кр-пет.</v>
      </c>
      <c r="S55" s="34" t="str">
        <f>[1]сам!AM7</f>
        <v xml:space="preserve">зад.разгрузка, обогрев платф., МКБ, МОБ, дв. КАМАЗ 740.705-300 (Е-5), ТНВД BOSCH, система нейтрализ. ОГ(AdBlue), Common Rail, ДЗК, на ш.43118-3019-50, аэродинамич.козырек, УВЭОС </v>
      </c>
    </row>
    <row r="56" spans="1:19" s="22" customFormat="1" ht="38.25" customHeight="1" x14ac:dyDescent="0.2">
      <c r="A56" s="22" t="str">
        <f t="shared" si="0"/>
        <v>043255000060106950</v>
      </c>
      <c r="B56" s="71" t="s">
        <v>72</v>
      </c>
      <c r="C56" s="72">
        <f>VLOOKUP(B56,[1]сам!$A$6:$BD$32,2,FALSE)</f>
        <v>2717000</v>
      </c>
      <c r="D56" s="72">
        <f>VLOOKUP(B56,[1]сам!$A$6:$AM$32,4,FALSE)</f>
        <v>2776000</v>
      </c>
      <c r="E56" s="36">
        <f t="shared" si="5"/>
        <v>1.0217151269782849</v>
      </c>
      <c r="F56" s="37">
        <f t="shared" si="6"/>
        <v>59000</v>
      </c>
      <c r="G56" s="39" t="str">
        <f>[1]сам!AA8</f>
        <v>4х2</v>
      </c>
      <c r="H56" s="40">
        <f>[1]сам!AB8</f>
        <v>2</v>
      </c>
      <c r="I56" s="41">
        <f>[1]сам!AC8</f>
        <v>7.5750000000000002</v>
      </c>
      <c r="J56" s="42">
        <f>[1]сам!AD8</f>
        <v>250</v>
      </c>
      <c r="K56" s="42">
        <f>[1]сам!AE8</f>
        <v>242</v>
      </c>
      <c r="L56" s="42" t="str">
        <f>[1]сам!AF8</f>
        <v>ZF6</v>
      </c>
      <c r="M56" s="43">
        <f>[1]сам!AG8</f>
        <v>6.53</v>
      </c>
      <c r="N56" s="44">
        <f>[1]сам!AH8</f>
        <v>6</v>
      </c>
      <c r="O56" s="45" t="str">
        <f>[1]сам!AI8</f>
        <v>–</v>
      </c>
      <c r="P56" s="45" t="str">
        <f>[1]сам!AJ8</f>
        <v>10.00R20 11R22,5</v>
      </c>
      <c r="Q56" s="45">
        <f>[1]сам!AK8</f>
        <v>210</v>
      </c>
      <c r="R56" s="45" t="str">
        <f>[1]сам!AL8</f>
        <v>─</v>
      </c>
      <c r="S56" s="46" t="str">
        <f>[1]сам!AM8</f>
        <v xml:space="preserve">зад.разгрузка, овал.сеч., МКБ, дв. Сummins  ISB6.7E5 250 (Е-5), система нейтрализ. ОГ(AdBlue), ТНВД BOSCH, КПП ZF6S1000, полог, аэродин. козырек, боковая защита, ДЗК, тахограф российского стандарта с блоком СКЗИ, УВЭОС </v>
      </c>
    </row>
    <row r="57" spans="1:19" s="22" customFormat="1" ht="38.25" customHeight="1" x14ac:dyDescent="0.2">
      <c r="A57" s="22" t="str">
        <f t="shared" si="0"/>
        <v>043255000070106950</v>
      </c>
      <c r="B57" s="54" t="s">
        <v>73</v>
      </c>
      <c r="C57" s="73">
        <f>VLOOKUP(B57,[1]сам!$A$6:$BD$32,2,FALSE)</f>
        <v>2802000</v>
      </c>
      <c r="D57" s="73">
        <f>VLOOKUP(B57,[1]сам!$A$6:$AM$32,4,FALSE)</f>
        <v>2861000</v>
      </c>
      <c r="E57" s="36">
        <f t="shared" si="5"/>
        <v>1.0210563882940757</v>
      </c>
      <c r="F57" s="37">
        <f t="shared" si="6"/>
        <v>59000</v>
      </c>
      <c r="G57" s="27" t="str">
        <f>[1]сам!AA9</f>
        <v>4х2</v>
      </c>
      <c r="H57" s="28">
        <f>[1]сам!AB9</f>
        <v>2</v>
      </c>
      <c r="I57" s="29">
        <f>[1]сам!AC9</f>
        <v>7.5750000000000002</v>
      </c>
      <c r="J57" s="30">
        <f>[1]сам!AD9</f>
        <v>250</v>
      </c>
      <c r="K57" s="30">
        <f>[1]сам!AE9</f>
        <v>242</v>
      </c>
      <c r="L57" s="30" t="str">
        <f>[1]сам!AF9</f>
        <v>ZF6</v>
      </c>
      <c r="M57" s="31">
        <f>[1]сам!AG9</f>
        <v>6.53</v>
      </c>
      <c r="N57" s="32">
        <f>[1]сам!AH9</f>
        <v>6</v>
      </c>
      <c r="O57" s="33" t="str">
        <f>[1]сам!AI9</f>
        <v>–</v>
      </c>
      <c r="P57" s="33" t="str">
        <f>[1]сам!AJ9</f>
        <v>10.00R20 11R22,5</v>
      </c>
      <c r="Q57" s="33">
        <f>[1]сам!AK9</f>
        <v>210</v>
      </c>
      <c r="R57" s="33" t="str">
        <f>[1]сам!AL9</f>
        <v>─</v>
      </c>
      <c r="S57" s="34" t="str">
        <f>[1]сам!AM9</f>
        <v>зад.разгрузка, овал.сеч., МКБ, дв. Сummins  ISB6.7E5 250 (Е-5), система нейтрализ. ОГ(AdBlue), ТНВД BOSCH, КПП ZF6S1000, полог, рестайлинг 2,  аэродин. козырек, боковая защита, ДЗК, тахограф российского стандарта с блоком СКЗИ, УВЭОС</v>
      </c>
    </row>
    <row r="58" spans="1:19" s="22" customFormat="1" ht="38.25" customHeight="1" x14ac:dyDescent="0.2">
      <c r="A58" s="22" t="str">
        <f t="shared" si="0"/>
        <v>045143000060124850</v>
      </c>
      <c r="B58" s="54" t="s">
        <v>74</v>
      </c>
      <c r="C58" s="73">
        <f>VLOOKUP(B58,[1]сам!$A$6:$BD$32,2,FALSE)</f>
        <v>3639000</v>
      </c>
      <c r="D58" s="73">
        <f>VLOOKUP(B58,[1]сам!$A$6:$AM$32,4,FALSE)</f>
        <v>3713000</v>
      </c>
      <c r="E58" s="36">
        <f t="shared" si="5"/>
        <v>1.0203352569387194</v>
      </c>
      <c r="F58" s="37">
        <f t="shared" si="6"/>
        <v>74000</v>
      </c>
      <c r="G58" s="27" t="str">
        <f>[1]сам!AA10</f>
        <v>6х4</v>
      </c>
      <c r="H58" s="28">
        <f>[1]сам!AB10</f>
        <v>2</v>
      </c>
      <c r="I58" s="29">
        <f>[1]сам!AC10</f>
        <v>12</v>
      </c>
      <c r="J58" s="30">
        <f>[1]сам!AD10</f>
        <v>300</v>
      </c>
      <c r="K58" s="30">
        <f>[1]сам!AE10</f>
        <v>292</v>
      </c>
      <c r="L58" s="30" t="str">
        <f>[1]сам!AF10</f>
        <v>ZF9</v>
      </c>
      <c r="M58" s="31">
        <f>[1]сам!AG10</f>
        <v>5.94</v>
      </c>
      <c r="N58" s="32">
        <f>[1]сам!AH10</f>
        <v>15.2</v>
      </c>
      <c r="O58" s="33">
        <f>[1]сам!AI10</f>
        <v>1</v>
      </c>
      <c r="P58" s="33" t="str">
        <f>[1]сам!AJ10</f>
        <v>11.00R20 11.00R22,5</v>
      </c>
      <c r="Q58" s="33">
        <f>[1]сам!AK10</f>
        <v>500</v>
      </c>
      <c r="R58" s="33" t="str">
        <f>[1]сам!AL10</f>
        <v>шк-пет.</v>
      </c>
      <c r="S58" s="34" t="str">
        <f>[1]сам!AM10</f>
        <v xml:space="preserve">бок.разгрузка, надст.борта, МКБ, МОБ, дв. Cummins ISB6.7E5 300 (Е-5), ТНВД BOSCH, система нейтрализ. ОГ(AdBlue), ДЗК, на ш.65115-3063-48(А5), аэродин. козырек, боковая защита, тахограф российского стандарта с блоком СКЗИ, УВЭОС </v>
      </c>
    </row>
    <row r="59" spans="1:19" s="22" customFormat="1" ht="51" customHeight="1" x14ac:dyDescent="0.2">
      <c r="A59" s="22" t="str">
        <f t="shared" si="0"/>
        <v>045143000060125050</v>
      </c>
      <c r="B59" s="54" t="s">
        <v>75</v>
      </c>
      <c r="C59" s="73">
        <f>VLOOKUP(B59,[1]сам!$A$6:$BD$32,2,FALSE)</f>
        <v>3639000</v>
      </c>
      <c r="D59" s="73">
        <f>VLOOKUP(B59,[1]сам!$A$6:$AM$32,4,FALSE)</f>
        <v>3713000</v>
      </c>
      <c r="E59" s="36">
        <f t="shared" si="5"/>
        <v>1.0203352569387194</v>
      </c>
      <c r="F59" s="37">
        <f t="shared" si="6"/>
        <v>74000</v>
      </c>
      <c r="G59" s="27" t="str">
        <f>[1]сам!AA11</f>
        <v>6х4</v>
      </c>
      <c r="H59" s="28">
        <f>[1]сам!AB11</f>
        <v>2</v>
      </c>
      <c r="I59" s="29">
        <f>[1]сам!AC11</f>
        <v>11.5</v>
      </c>
      <c r="J59" s="30">
        <f>[1]сам!AD11</f>
        <v>300</v>
      </c>
      <c r="K59" s="30">
        <f>[1]сам!AE11</f>
        <v>300</v>
      </c>
      <c r="L59" s="30" t="str">
        <f>[1]сам!AF11</f>
        <v>ZF9</v>
      </c>
      <c r="M59" s="31">
        <f>[1]сам!AG11</f>
        <v>4.9800000000000004</v>
      </c>
      <c r="N59" s="32">
        <f>[1]сам!AH11</f>
        <v>15.2</v>
      </c>
      <c r="O59" s="33">
        <f>[1]сам!AI11</f>
        <v>1</v>
      </c>
      <c r="P59" s="33" t="str">
        <f>[1]сам!AJ11</f>
        <v>11.00R20 11R22,5</v>
      </c>
      <c r="Q59" s="33">
        <f>[1]сам!AK11</f>
        <v>500</v>
      </c>
      <c r="R59" s="33" t="str">
        <f>[1]сам!AL11</f>
        <v>шк-пет.</v>
      </c>
      <c r="S59" s="34" t="str">
        <f>[1]сам!AM11</f>
        <v xml:space="preserve">бок.разгрузка, надст.борта, МКБ, МОБ, дв. КАМАЗ 740.705-300 (Е-5), ТНВД BOSCH, система нейтрализ. ОГ(AdBlue), ДЗК, на ш.65115-3063-50, аэродин. козырек, боковая защита, тахограф российского стандарта с блоком СКЗИ, УВЭОС  </v>
      </c>
    </row>
    <row r="60" spans="1:19" s="22" customFormat="1" ht="51" customHeight="1" x14ac:dyDescent="0.2">
      <c r="A60" s="22" t="str">
        <f t="shared" si="0"/>
        <v>045143007760125050</v>
      </c>
      <c r="B60" s="54" t="s">
        <v>76</v>
      </c>
      <c r="C60" s="73">
        <f>VLOOKUP(B60,[1]сам!$A$6:$BD$32,2,FALSE)</f>
        <v>3559000</v>
      </c>
      <c r="D60" s="73">
        <f>VLOOKUP(B60,[1]сам!$A$6:$AM$32,4,FALSE)</f>
        <v>3633000</v>
      </c>
      <c r="E60" s="36">
        <f t="shared" si="5"/>
        <v>1.0207923574037652</v>
      </c>
      <c r="F60" s="37">
        <f t="shared" si="6"/>
        <v>74000</v>
      </c>
      <c r="G60" s="27" t="str">
        <f>[1]сам!AA12</f>
        <v>6х4</v>
      </c>
      <c r="H60" s="28">
        <f>[1]сам!AB12</f>
        <v>2</v>
      </c>
      <c r="I60" s="29">
        <f>[1]сам!AC12</f>
        <v>11.5</v>
      </c>
      <c r="J60" s="30">
        <f>[1]сам!AD12</f>
        <v>300</v>
      </c>
      <c r="K60" s="30">
        <f>[1]сам!AE12</f>
        <v>300</v>
      </c>
      <c r="L60" s="30">
        <f>[1]сам!AF12</f>
        <v>154</v>
      </c>
      <c r="M60" s="31">
        <f>[1]сам!AG12</f>
        <v>4.9800000000000004</v>
      </c>
      <c r="N60" s="32">
        <f>[1]сам!AH12</f>
        <v>15.2</v>
      </c>
      <c r="O60" s="33">
        <f>[1]сам!AI12</f>
        <v>1</v>
      </c>
      <c r="P60" s="33" t="str">
        <f>[1]сам!AJ12</f>
        <v>11.00R20 11R22,5</v>
      </c>
      <c r="Q60" s="33">
        <f>[1]сам!AK12</f>
        <v>500</v>
      </c>
      <c r="R60" s="33" t="str">
        <f>[1]сам!AL12</f>
        <v>шк-пет.</v>
      </c>
      <c r="S60" s="34" t="str">
        <f>[1]сам!AM12</f>
        <v xml:space="preserve">бок.разгрузка, надст.борта, МКБ, МОБ, дв. КАМАЗ 740.705-300 (Е-5), ТНВД BOSCH, система нейтрализ. ОГ(AdBlue), ДЗК, на ш.65115-3063-50, аэродин. козырек, боковая защита, тахограф российского стандарта с блоком СКЗИ, УВЭОС  </v>
      </c>
    </row>
    <row r="61" spans="1:19" s="22" customFormat="1" ht="89.25" x14ac:dyDescent="0.2">
      <c r="A61" s="22" t="str">
        <f t="shared" si="0"/>
        <v>045143000060135050</v>
      </c>
      <c r="B61" s="54" t="s">
        <v>77</v>
      </c>
      <c r="C61" s="73">
        <f>VLOOKUP(B61,[1]сам!$A$6:$BD$32,2,FALSE)</f>
        <v>3705000</v>
      </c>
      <c r="D61" s="73">
        <f>VLOOKUP(B61,[1]сам!$A$6:$AM$32,4,FALSE)</f>
        <v>3779000</v>
      </c>
      <c r="E61" s="36">
        <f t="shared" si="5"/>
        <v>1.0199730094466937</v>
      </c>
      <c r="F61" s="37">
        <f t="shared" si="6"/>
        <v>74000</v>
      </c>
      <c r="G61" s="27" t="str">
        <f>[1]сам!AA13</f>
        <v>6х4</v>
      </c>
      <c r="H61" s="28">
        <f>[1]сам!AB13</f>
        <v>2</v>
      </c>
      <c r="I61" s="29">
        <f>[1]сам!AC13</f>
        <v>11.5</v>
      </c>
      <c r="J61" s="30">
        <f>[1]сам!AD13</f>
        <v>300</v>
      </c>
      <c r="K61" s="30">
        <f>[1]сам!AE13</f>
        <v>300</v>
      </c>
      <c r="L61" s="30" t="str">
        <f>[1]сам!AF13</f>
        <v>ZF9</v>
      </c>
      <c r="M61" s="31">
        <f>[1]сам!AG13</f>
        <v>4.9800000000000004</v>
      </c>
      <c r="N61" s="32">
        <f>[1]сам!AH13</f>
        <v>15.2</v>
      </c>
      <c r="O61" s="33">
        <f>[1]сам!AI13</f>
        <v>1</v>
      </c>
      <c r="P61" s="33" t="str">
        <f>[1]сам!AJ13</f>
        <v>11.00R20 11R22,5</v>
      </c>
      <c r="Q61" s="33">
        <f>[1]сам!AK13</f>
        <v>500</v>
      </c>
      <c r="R61" s="33" t="str">
        <f>[1]сам!AL13</f>
        <v>шк-пет.</v>
      </c>
      <c r="S61" s="34" t="str">
        <f>[1]сам!AM13</f>
        <v xml:space="preserve">бок.разгрузка, надст.борта, защитный козырек над каб., полог с механизмом сматывания, оцинк. лестница и площадка для обсл-я полога, усиленное основание платф., нижние борта с нижней и верхней навеской с оригинальными запорами бортов, МКБ, МОБ, дв. КАМАЗ 740.705-300 (Е-5), ТНВД BOSCH, система нейтрализ. ОГ(AdBlue), ДЗК, на ш.65115-3063-50, аэродин. козырек, боковая защита, тахограф российского стандарта с блоком СКЗИ, УВЭОС  </v>
      </c>
    </row>
    <row r="62" spans="1:19" s="22" customFormat="1" ht="38.25" customHeight="1" x14ac:dyDescent="0.2">
      <c r="A62" s="22" t="str">
        <f t="shared" si="0"/>
        <v>045144000060914850</v>
      </c>
      <c r="B62" s="54" t="s">
        <v>78</v>
      </c>
      <c r="C62" s="73">
        <f>VLOOKUP(B62,[1]сам!$A$6:$BD$32,2,FALSE)</f>
        <v>3800000</v>
      </c>
      <c r="D62" s="73">
        <f>VLOOKUP(B62,[1]сам!$A$6:$AM$32,4,FALSE)</f>
        <v>3874000</v>
      </c>
      <c r="E62" s="36">
        <f t="shared" si="5"/>
        <v>1.0194736842105263</v>
      </c>
      <c r="F62" s="37">
        <f t="shared" si="6"/>
        <v>74000</v>
      </c>
      <c r="G62" s="27" t="str">
        <f>[1]сам!AA30</f>
        <v>6х4</v>
      </c>
      <c r="H62" s="28">
        <f>[1]сам!AB30</f>
        <v>2</v>
      </c>
      <c r="I62" s="29">
        <f>[1]сам!AC30</f>
        <v>14.5</v>
      </c>
      <c r="J62" s="30">
        <f>[1]сам!AD30</f>
        <v>300</v>
      </c>
      <c r="K62" s="30">
        <f>[1]сам!AE30</f>
        <v>292</v>
      </c>
      <c r="L62" s="30" t="str">
        <f>[1]сам!AF30</f>
        <v>ZF9</v>
      </c>
      <c r="M62" s="31">
        <f>[1]сам!AG30</f>
        <v>5.94</v>
      </c>
      <c r="N62" s="32">
        <f>[1]сам!AH30</f>
        <v>19</v>
      </c>
      <c r="O62" s="33">
        <f>[1]сам!AI30</f>
        <v>1</v>
      </c>
      <c r="P62" s="33" t="str">
        <f>[1]сам!AJ30</f>
        <v>11.00R20 11.00R22,5</v>
      </c>
      <c r="Q62" s="33">
        <f>[1]сам!AK30</f>
        <v>350</v>
      </c>
      <c r="R62" s="33" t="str">
        <f>[1]сам!AL30</f>
        <v>шк-пет.</v>
      </c>
      <c r="S62" s="34" t="str">
        <f>[1]сам!AM30</f>
        <v xml:space="preserve">бок.разгрузка, МКБ, МОБ, дв. Cummins ISB6.7E5 300 (Е-5), ТНВД BOSCH, система нейтрализ. ОГ(AdBlue), ДЗК, на ш.65115-3091-48(А5), аэродинамич.козырек, УВЭОС  </v>
      </c>
    </row>
    <row r="63" spans="1:19" s="74" customFormat="1" ht="38.25" customHeight="1" x14ac:dyDescent="0.2">
      <c r="A63" s="74" t="str">
        <f t="shared" si="0"/>
        <v>053605000060104850</v>
      </c>
      <c r="B63" s="54" t="s">
        <v>79</v>
      </c>
      <c r="C63" s="73">
        <f>VLOOKUP(B63,'[1]сам тяж'!$A$6:$AT$44,2,FALSE)</f>
        <v>2992000</v>
      </c>
      <c r="D63" s="73">
        <f>VLOOKUP(B63,'[1]сам тяж'!$A$6:$AP$67,4,FALSE)</f>
        <v>3052000</v>
      </c>
      <c r="E63" s="36">
        <f t="shared" si="5"/>
        <v>1.0200534759358288</v>
      </c>
      <c r="F63" s="37">
        <f t="shared" si="6"/>
        <v>60000</v>
      </c>
      <c r="G63" s="27" t="str">
        <f>'[1]сам тяж'!AD7</f>
        <v>4х2</v>
      </c>
      <c r="H63" s="28">
        <f>'[1]сам тяж'!AE7</f>
        <v>2</v>
      </c>
      <c r="I63" s="29">
        <f>'[1]сам тяж'!AF7</f>
        <v>11.945</v>
      </c>
      <c r="J63" s="30">
        <f>'[1]сам тяж'!AG7</f>
        <v>300</v>
      </c>
      <c r="K63" s="30">
        <f>'[1]сам тяж'!AH7</f>
        <v>292</v>
      </c>
      <c r="L63" s="30" t="str">
        <f>'[1]сам тяж'!AI7</f>
        <v>ZF9</v>
      </c>
      <c r="M63" s="31">
        <f>'[1]сам тяж'!AJ7</f>
        <v>6.33</v>
      </c>
      <c r="N63" s="32">
        <f>'[1]сам тяж'!AK7</f>
        <v>6.5</v>
      </c>
      <c r="O63" s="33" t="str">
        <f>'[1]сам тяж'!AL7</f>
        <v>–</v>
      </c>
      <c r="P63" s="33" t="str">
        <f>'[1]сам тяж'!AM7</f>
        <v>315/80R22,5</v>
      </c>
      <c r="Q63" s="33">
        <f>'[1]сам тяж'!AN7</f>
        <v>210</v>
      </c>
      <c r="R63" s="33" t="str">
        <f>'[1]сам тяж'!AO7</f>
        <v>–</v>
      </c>
      <c r="S63" s="34" t="str">
        <f>'[1]сам тяж'!AP7</f>
        <v xml:space="preserve">МКБ, дв. Cummins ISB6.7E5 300 (Е-5), ТНВД BOSCH, система нейтрализ. ОГ(AdBlue), аэродинам.козырек, ДЗК, боковая защита, тахограф российского стандарта с блоком СКЗИ, УВЭОС </v>
      </c>
    </row>
    <row r="64" spans="1:19" s="74" customFormat="1" ht="38.25" customHeight="1" x14ac:dyDescent="0.2">
      <c r="A64" s="74" t="str">
        <f t="shared" si="0"/>
        <v>053605000060114850</v>
      </c>
      <c r="B64" s="54" t="s">
        <v>80</v>
      </c>
      <c r="C64" s="73">
        <f>VLOOKUP(B64,'[1]сам тяж'!$A$6:$AT$44,2,FALSE)</f>
        <v>3002000</v>
      </c>
      <c r="D64" s="73">
        <f>VLOOKUP(B64,'[1]сам тяж'!$A$6:$AP$67,4,FALSE)</f>
        <v>3062000</v>
      </c>
      <c r="E64" s="36">
        <f t="shared" si="5"/>
        <v>1.0199866755496336</v>
      </c>
      <c r="F64" s="37">
        <f t="shared" si="6"/>
        <v>60000</v>
      </c>
      <c r="G64" s="27" t="str">
        <f>'[1]сам тяж'!AD8</f>
        <v>4х2</v>
      </c>
      <c r="H64" s="28">
        <f>'[1]сам тяж'!AE8</f>
        <v>2</v>
      </c>
      <c r="I64" s="29">
        <f>'[1]сам тяж'!AF8</f>
        <v>11.945</v>
      </c>
      <c r="J64" s="30">
        <f>'[1]сам тяж'!AG8</f>
        <v>300</v>
      </c>
      <c r="K64" s="30">
        <f>'[1]сам тяж'!AH8</f>
        <v>292</v>
      </c>
      <c r="L64" s="30" t="str">
        <f>'[1]сам тяж'!AI8</f>
        <v>ZF9</v>
      </c>
      <c r="M64" s="31">
        <f>'[1]сам тяж'!AJ8</f>
        <v>6.33</v>
      </c>
      <c r="N64" s="32">
        <f>'[1]сам тяж'!AK8</f>
        <v>8</v>
      </c>
      <c r="O64" s="33" t="str">
        <f>'[1]сам тяж'!AL8</f>
        <v>–</v>
      </c>
      <c r="P64" s="33" t="str">
        <f>'[1]сам тяж'!AM8</f>
        <v>315/80R22,5</v>
      </c>
      <c r="Q64" s="33">
        <f>'[1]сам тяж'!AN8</f>
        <v>210</v>
      </c>
      <c r="R64" s="33" t="str">
        <f>'[1]сам тяж'!AO8</f>
        <v>–</v>
      </c>
      <c r="S64" s="34" t="str">
        <f>'[1]сам тяж'!AP8</f>
        <v xml:space="preserve">МКБ, дв. Cummins ISB6.7E5 300 (Е-5), ТНВД BOSCH, система нейтрализ. ОГ(AdBlue), аэродинам.козырек, ДЗК, боковая защита, тахограф российского стандарта с блоком СКЗИ, УВЭОС </v>
      </c>
    </row>
    <row r="65" spans="1:19" s="74" customFormat="1" ht="39.6" customHeight="1" x14ac:dyDescent="0.2">
      <c r="A65" s="74" t="str">
        <f t="shared" si="0"/>
        <v>065111000060204850</v>
      </c>
      <c r="B65" s="54" t="s">
        <v>81</v>
      </c>
      <c r="C65" s="73">
        <f>VLOOKUP(B65,[1]сам!$A$6:$BD$32,2,FALSE)</f>
        <v>4095000</v>
      </c>
      <c r="D65" s="73">
        <f>VLOOKUP(B65,[1]сам!$A$6:$AM$32,4,FALSE)</f>
        <v>4176000</v>
      </c>
      <c r="E65" s="36">
        <f t="shared" si="5"/>
        <v>1.0197802197802197</v>
      </c>
      <c r="F65" s="37">
        <f t="shared" si="6"/>
        <v>81000</v>
      </c>
      <c r="G65" s="27" t="str">
        <f>[1]сам!AA31</f>
        <v>6х6</v>
      </c>
      <c r="H65" s="28">
        <f>[1]сам!AB31</f>
        <v>2</v>
      </c>
      <c r="I65" s="29">
        <f>[1]сам!AC31</f>
        <v>14</v>
      </c>
      <c r="J65" s="30">
        <f>[1]сам!AD31</f>
        <v>300</v>
      </c>
      <c r="K65" s="30">
        <f>[1]сам!AE31</f>
        <v>292</v>
      </c>
      <c r="L65" s="30" t="str">
        <f>[1]сам!AF31</f>
        <v>ZF9</v>
      </c>
      <c r="M65" s="31">
        <f>[1]сам!AG31</f>
        <v>6.53</v>
      </c>
      <c r="N65" s="32">
        <f>[1]сам!AH31</f>
        <v>8.6999999999999993</v>
      </c>
      <c r="O65" s="33" t="str">
        <f>[1]сам!AI31</f>
        <v>─</v>
      </c>
      <c r="P65" s="33" t="str">
        <f>[1]сам!AJ31</f>
        <v>11.00R20 11R22,5</v>
      </c>
      <c r="Q65" s="33" t="str">
        <f>[1]сам!AK31</f>
        <v>2х210</v>
      </c>
      <c r="R65" s="33" t="str">
        <f>[1]сам!AL31</f>
        <v>шк-пет.</v>
      </c>
      <c r="S65" s="34" t="str">
        <f>[1]сам!AM31</f>
        <v xml:space="preserve">зад.разгрузка,  дв. Cummins ISB6.7E5 300 (Е-5), топл. ап. BOSCH, система нейтрализ. ОГ(AdBlue), Common Rail, МКБ, МОБ, аэродинамич.козырек, боковая защита, тахограф российского стандарта с блоком СКЗИ, УВЭОС  </v>
      </c>
    </row>
    <row r="66" spans="1:19" s="74" customFormat="1" ht="51" customHeight="1" x14ac:dyDescent="0.2">
      <c r="A66" s="74" t="str">
        <f t="shared" si="0"/>
        <v>065111000060205050</v>
      </c>
      <c r="B66" s="54" t="s">
        <v>82</v>
      </c>
      <c r="C66" s="73">
        <f>VLOOKUP(B66,[1]сам!$A$6:$BD$32,2,FALSE)</f>
        <v>4095000</v>
      </c>
      <c r="D66" s="73">
        <f>VLOOKUP(B66,[1]сам!$A$6:$AM$32,4,FALSE)</f>
        <v>4176000</v>
      </c>
      <c r="E66" s="36">
        <f t="shared" si="5"/>
        <v>1.0197802197802197</v>
      </c>
      <c r="F66" s="37">
        <f t="shared" si="6"/>
        <v>81000</v>
      </c>
      <c r="G66" s="27" t="str">
        <f>[1]сам!AA32</f>
        <v>6х6</v>
      </c>
      <c r="H66" s="28">
        <f>[1]сам!AB32</f>
        <v>2</v>
      </c>
      <c r="I66" s="29">
        <f>[1]сам!AC32</f>
        <v>13.775</v>
      </c>
      <c r="J66" s="30">
        <f>[1]сам!AD32</f>
        <v>300</v>
      </c>
      <c r="K66" s="30">
        <f>[1]сам!AE32</f>
        <v>300</v>
      </c>
      <c r="L66" s="30" t="str">
        <f>[1]сам!AF32</f>
        <v>ZF9</v>
      </c>
      <c r="M66" s="31">
        <f>[1]сам!AG32</f>
        <v>4.9800000000000004</v>
      </c>
      <c r="N66" s="32">
        <f>[1]сам!AH32</f>
        <v>8.6999999999999993</v>
      </c>
      <c r="O66" s="33" t="str">
        <f>[1]сам!AI32</f>
        <v>─</v>
      </c>
      <c r="P66" s="33" t="str">
        <f>[1]сам!AJ32</f>
        <v>11.00R20 11R22,5</v>
      </c>
      <c r="Q66" s="33">
        <f>[1]сам!AK32</f>
        <v>350</v>
      </c>
      <c r="R66" s="33" t="str">
        <f>[1]сам!AL32</f>
        <v>шк-пет.</v>
      </c>
      <c r="S66" s="34" t="str">
        <f>[1]сам!AM32</f>
        <v xml:space="preserve">зад.разгрузка,  дв. КАМАЗ 740.705-300 (Е-5), ТНВД BOSCH, система нейтрализ. ОГ(AdBlue), топл. ап. BOSCH, Common Rail, обогрев платф, МКБ, МОБ, аэродинамич.козырек, боковая защита, тахограф российского стандарта с блоком СКЗИ, УВЭОС  </v>
      </c>
    </row>
    <row r="67" spans="1:19" s="74" customFormat="1" ht="38.25" customHeight="1" x14ac:dyDescent="0.2">
      <c r="A67" s="74" t="str">
        <f t="shared" si="0"/>
        <v>065115000060564850</v>
      </c>
      <c r="B67" s="54" t="s">
        <v>83</v>
      </c>
      <c r="C67" s="73">
        <f>VLOOKUP(B67,[1]сам!$A$6:$BD$32,2,FALSE)</f>
        <v>3617000</v>
      </c>
      <c r="D67" s="73">
        <f>VLOOKUP(B67,[1]сам!$A$6:$AM$32,4,FALSE)</f>
        <v>3691000</v>
      </c>
      <c r="E67" s="36">
        <f t="shared" si="5"/>
        <v>1.0204589438761404</v>
      </c>
      <c r="F67" s="37">
        <f t="shared" si="6"/>
        <v>74000</v>
      </c>
      <c r="G67" s="27" t="str">
        <f>[1]сам!AA14</f>
        <v>6х4</v>
      </c>
      <c r="H67" s="28">
        <f>[1]сам!AB14</f>
        <v>2</v>
      </c>
      <c r="I67" s="29">
        <f>[1]сам!AC14</f>
        <v>15</v>
      </c>
      <c r="J67" s="30">
        <f>[1]сам!AD14</f>
        <v>300</v>
      </c>
      <c r="K67" s="30">
        <f>[1]сам!AE14</f>
        <v>292</v>
      </c>
      <c r="L67" s="30" t="str">
        <f>[1]сам!AF14</f>
        <v>ZF9</v>
      </c>
      <c r="M67" s="31">
        <f>[1]сам!AG14</f>
        <v>5.43</v>
      </c>
      <c r="N67" s="32">
        <f>[1]сам!AH14</f>
        <v>10</v>
      </c>
      <c r="O67" s="33" t="str">
        <f>[1]сам!AI14</f>
        <v>─</v>
      </c>
      <c r="P67" s="33" t="str">
        <f>[1]сам!AJ14</f>
        <v>11.00R20 11R22,5</v>
      </c>
      <c r="Q67" s="33">
        <f>[1]сам!AK14</f>
        <v>350</v>
      </c>
      <c r="R67" s="33" t="str">
        <f>[1]сам!AL14</f>
        <v>─</v>
      </c>
      <c r="S67" s="34" t="str">
        <f>[1]сам!AM14</f>
        <v xml:space="preserve">зад.разгрузка, овал.сеч, МКБ, МОБ, дв. Cummins ISB6.7E5 300 (Е-5), ТНВД BOSCH, система нейтрализ. ОГ (AdBlue), отоп. Планар, Common Rail, ДЗК, аэродин.козырек, боковая защита, тахограф российского стандарта с блоком СКЗИ, УВЭОС  </v>
      </c>
    </row>
    <row r="68" spans="1:19" s="74" customFormat="1" ht="38.25" customHeight="1" x14ac:dyDescent="0.2">
      <c r="A68" s="74" t="str">
        <f t="shared" si="0"/>
        <v>065115000060574850</v>
      </c>
      <c r="B68" s="54" t="s">
        <v>84</v>
      </c>
      <c r="C68" s="73">
        <f>VLOOKUP(B68,[1]сам!$A$6:$BD$32,2,FALSE)</f>
        <v>3659000</v>
      </c>
      <c r="D68" s="73">
        <f>VLOOKUP(B68,[1]сам!$A$6:$AM$32,4,FALSE)</f>
        <v>3733000</v>
      </c>
      <c r="E68" s="36">
        <f t="shared" si="5"/>
        <v>1.0202241049467067</v>
      </c>
      <c r="F68" s="37">
        <f t="shared" si="6"/>
        <v>74000</v>
      </c>
      <c r="G68" s="27" t="str">
        <f>[1]сам!AA15</f>
        <v>6х4</v>
      </c>
      <c r="H68" s="28">
        <f>[1]сам!AB15</f>
        <v>2</v>
      </c>
      <c r="I68" s="29">
        <f>[1]сам!AC15</f>
        <v>15</v>
      </c>
      <c r="J68" s="30">
        <f>[1]сам!AD15</f>
        <v>300</v>
      </c>
      <c r="K68" s="30">
        <f>[1]сам!AE15</f>
        <v>292</v>
      </c>
      <c r="L68" s="30" t="str">
        <f>[1]сам!AF15</f>
        <v>ZF9</v>
      </c>
      <c r="M68" s="31">
        <f>[1]сам!AG15</f>
        <v>5.94</v>
      </c>
      <c r="N68" s="32">
        <f>[1]сам!AH15</f>
        <v>10</v>
      </c>
      <c r="O68" s="33" t="str">
        <f>[1]сам!AI15</f>
        <v>─</v>
      </c>
      <c r="P68" s="33" t="str">
        <f>[1]сам!AJ15</f>
        <v>11.00R20 11R22,5</v>
      </c>
      <c r="Q68" s="33">
        <f>[1]сам!AK15</f>
        <v>350</v>
      </c>
      <c r="R68" s="33" t="str">
        <f>[1]сам!AL15</f>
        <v>шк-пет.</v>
      </c>
      <c r="S68" s="34" t="str">
        <f>[1]сам!AM15</f>
        <v xml:space="preserve">бок.разгрузка, МКБ, МОБ, дв. Cummins ISB6.7E5 300 (Е-5), ТНВД BOSCH, система нейтрализ. ОГ (AdBlue), отоп. Планар., Common Rail, ДЗК, аэродин.козырек, боковая защита, тахограф российского стандарта с блоком СКЗИ, УВЭОС  </v>
      </c>
    </row>
    <row r="69" spans="1:19" s="74" customFormat="1" ht="38.25" customHeight="1" x14ac:dyDescent="0.2">
      <c r="A69" s="74" t="str">
        <f t="shared" si="0"/>
        <v>065115000060584850</v>
      </c>
      <c r="B69" s="54" t="s">
        <v>85</v>
      </c>
      <c r="C69" s="73">
        <f>VLOOKUP(B69,[1]сам!$A$6:$BD$32,2,FALSE)</f>
        <v>3654000</v>
      </c>
      <c r="D69" s="73">
        <f>VLOOKUP(B69,[1]сам!$A$6:$AM$32,4,FALSE)</f>
        <v>3728000</v>
      </c>
      <c r="E69" s="36">
        <f t="shared" si="5"/>
        <v>1.0202517788724685</v>
      </c>
      <c r="F69" s="37">
        <f t="shared" si="6"/>
        <v>74000</v>
      </c>
      <c r="G69" s="27" t="str">
        <f>[1]сам!AA16</f>
        <v>6х4</v>
      </c>
      <c r="H69" s="28">
        <f>[1]сам!AB16</f>
        <v>2</v>
      </c>
      <c r="I69" s="29">
        <f>[1]сам!AC16</f>
        <v>15</v>
      </c>
      <c r="J69" s="30">
        <f>[1]сам!AD16</f>
        <v>300</v>
      </c>
      <c r="K69" s="30">
        <f>[1]сам!AE16</f>
        <v>292</v>
      </c>
      <c r="L69" s="30" t="str">
        <f>[1]сам!AF16</f>
        <v>ZF9</v>
      </c>
      <c r="M69" s="31">
        <f>[1]сам!AG16</f>
        <v>5.94</v>
      </c>
      <c r="N69" s="32">
        <f>[1]сам!AH16</f>
        <v>10</v>
      </c>
      <c r="O69" s="33" t="str">
        <f>[1]сам!AI16</f>
        <v>─</v>
      </c>
      <c r="P69" s="33" t="str">
        <f>[1]сам!AJ16</f>
        <v>11.00R20 11R22,5</v>
      </c>
      <c r="Q69" s="33">
        <f>[1]сам!AK16</f>
        <v>350</v>
      </c>
      <c r="R69" s="33" t="str">
        <f>[1]сам!AL16</f>
        <v>шк-пет.</v>
      </c>
      <c r="S69" s="34" t="str">
        <f>[1]сам!AM16</f>
        <v xml:space="preserve">зад.разгрузка, ковш.типа, МКБ, МОБ, дв. Cummins ISB6.7E5 300 (Е-5), ТНВД BOSCH, отоп. Планар., система нейтрализ. ОГ (AdBlue), Common Rail, ДЗК, аэродин.козырек, боковая защита, тахограф российского стандарта с блоком СКЗИ, УВЭОС  </v>
      </c>
    </row>
    <row r="70" spans="1:19" s="74" customFormat="1" ht="89.25" x14ac:dyDescent="0.2">
      <c r="A70" s="74" t="str">
        <f t="shared" si="0"/>
        <v>065115006060584850</v>
      </c>
      <c r="B70" s="54" t="s">
        <v>86</v>
      </c>
      <c r="C70" s="73">
        <f>VLOOKUP(B70,[1]сам!$A$6:$BD$32,2,FALSE)</f>
        <v>3654000</v>
      </c>
      <c r="D70" s="73">
        <f>VLOOKUP(B70,[1]сам!$A$6:$AM$32,4,FALSE)</f>
        <v>3728000</v>
      </c>
      <c r="E70" s="36">
        <f>D70/C70</f>
        <v>1.0202517788724685</v>
      </c>
      <c r="F70" s="37">
        <f>D70-C70</f>
        <v>74000</v>
      </c>
      <c r="G70" s="27" t="str">
        <f>[1]сам!AA17</f>
        <v>6х4</v>
      </c>
      <c r="H70" s="28">
        <f>[1]сам!AB17</f>
        <v>2</v>
      </c>
      <c r="I70" s="29">
        <f>[1]сам!AC17</f>
        <v>15</v>
      </c>
      <c r="J70" s="30">
        <f>[1]сам!AD17</f>
        <v>300</v>
      </c>
      <c r="K70" s="30">
        <f>[1]сам!AE17</f>
        <v>292</v>
      </c>
      <c r="L70" s="30" t="str">
        <f>[1]сам!AF17</f>
        <v>ZF9</v>
      </c>
      <c r="M70" s="31">
        <f>[1]сам!AG17</f>
        <v>5.94</v>
      </c>
      <c r="N70" s="32">
        <f>[1]сам!AH17</f>
        <v>10</v>
      </c>
      <c r="O70" s="33" t="str">
        <f>[1]сам!AI17</f>
        <v>─</v>
      </c>
      <c r="P70" s="33" t="str">
        <f>[1]сам!AJ17</f>
        <v>11.00R20 11R22,5</v>
      </c>
      <c r="Q70" s="33">
        <f>[1]сам!AK17</f>
        <v>350</v>
      </c>
      <c r="R70" s="33" t="str">
        <f>[1]сам!AL17</f>
        <v>шк-пет.</v>
      </c>
      <c r="S70" s="34" t="str">
        <f>[1]сам!AM17</f>
        <v xml:space="preserve">зад.разгрузка, ковш.типа, МКБ, МОБ, дв. Cummins ISB6.7E5 300 (Е-5), ТНВД BOSCH, система нейтрализ. ОГ (AdBlue), Common Rail, тахограф российского стандарта с блоком СКЗИ, УВЭОС, исп. "ЮГ" (аудиосистема + 2 аудиоколонки + антенна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
    </row>
    <row r="71" spans="1:19" s="74" customFormat="1" ht="89.25" x14ac:dyDescent="0.2">
      <c r="A71" s="74" t="str">
        <f>"0"&amp;LEFT(B71,FIND("-",B71)-1)&amp;LEFT("00000000",8-ABS(IFERROR(FIND("-",B71,FIND("-",B71)+1),0)-FIND("-",B71))+1+IF(FIND("-",B71)=5,1,0))&amp;RIGHT(LEFT(B71,IFERROR(FIND("-",B71,FIND("-",B71)+1),0)-1),LEN(LEFT(B71,IFERROR(FIND("-",B71,FIND("-",B71)+1),0)-1))-FIND("-",B71))&amp;RIGHT(LEFT(B71,IFERROR(FIND("-",B71,FIND("-",B71)+1),0)+2),2)&amp;"50"</f>
        <v>065115007060584850</v>
      </c>
      <c r="B71" s="54" t="s">
        <v>87</v>
      </c>
      <c r="C71" s="73">
        <f>VLOOKUP(B71,[1]сам!$A$6:$BD$32,2,FALSE)</f>
        <v>3654000</v>
      </c>
      <c r="D71" s="73">
        <f>VLOOKUP(B71,[1]сам!$A$6:$AM$32,4,FALSE)</f>
        <v>3728000</v>
      </c>
      <c r="E71" s="36">
        <f>D71/C71</f>
        <v>1.0202517788724685</v>
      </c>
      <c r="F71" s="37">
        <f>D71-C71</f>
        <v>74000</v>
      </c>
      <c r="G71" s="27" t="str">
        <f>[1]сам!AA18</f>
        <v>6х4</v>
      </c>
      <c r="H71" s="28">
        <f>[1]сам!AB18</f>
        <v>2</v>
      </c>
      <c r="I71" s="29">
        <f>[1]сам!AC18</f>
        <v>15</v>
      </c>
      <c r="J71" s="30">
        <f>[1]сам!AD18</f>
        <v>300</v>
      </c>
      <c r="K71" s="30">
        <f>[1]сам!AE18</f>
        <v>292</v>
      </c>
      <c r="L71" s="30" t="str">
        <f>[1]сам!AF18</f>
        <v>ZF9</v>
      </c>
      <c r="M71" s="31">
        <f>[1]сам!AG18</f>
        <v>5.94</v>
      </c>
      <c r="N71" s="32">
        <f>[1]сам!AH18</f>
        <v>10</v>
      </c>
      <c r="O71" s="33" t="str">
        <f>[1]сам!AI18</f>
        <v>─</v>
      </c>
      <c r="P71" s="33" t="str">
        <f>[1]сам!AJ18</f>
        <v>11.00R20 11R22,5</v>
      </c>
      <c r="Q71" s="33">
        <f>[1]сам!AK18</f>
        <v>350</v>
      </c>
      <c r="R71" s="33" t="str">
        <f>[1]сам!AL18</f>
        <v>шк-пет.</v>
      </c>
      <c r="S71" s="34" t="str">
        <f>[1]сам!AM18</f>
        <v xml:space="preserve">зад.разгрузка, ковш.типа, МКБ, МОБ, дв. Cummins ISB6.7E5 300 (Е-5), ТНВД BOSCH, система нейтрализ. ОГ (AdBlue), Common Rail, тахограф российского стандарта с блоком СКЗИ, УВЭОС, автономный воздушный отопитель "Планар 4Д", исп. "ЮГ" (аудиосистема + 2 аудиоколонки + антенна + преобразователь напряжения 24/12В, защитная сетка на приборы светотехники (головные + ПТФ), напольные коврики резиновые, накладной кондиционер 3,5 кВТ (в составе штатной системы вентиляции кабины) а/м Камаз     </v>
      </c>
    </row>
    <row r="72" spans="1:19" s="74" customFormat="1" ht="89.25" x14ac:dyDescent="0.2">
      <c r="A72" s="74" t="str">
        <f>"0"&amp;LEFT(B72,FIND("-",B72)-1)&amp;LEFT("00000000",8-ABS(IFERROR(FIND("-",B72,FIND("-",B72)+1),0)-FIND("-",B72))+1+IF(FIND("-",B72)=5,1,0))&amp;RIGHT(LEFT(B72,IFERROR(FIND("-",B72,FIND("-",B72)+1),0)-1),LEN(LEFT(B72,IFERROR(FIND("-",B72,FIND("-",B72)+1),0)-1))-FIND("-",B72))&amp;RIGHT(LEFT(B72,IFERROR(FIND("-",B72,FIND("-",B72)+1),0)+2),2)&amp;"50"</f>
        <v>065115008060584850</v>
      </c>
      <c r="B72" s="54" t="s">
        <v>88</v>
      </c>
      <c r="C72" s="73">
        <f>VLOOKUP(B72,[1]сам!$A$6:$BD$32,2,FALSE)</f>
        <v>3654000</v>
      </c>
      <c r="D72" s="73">
        <f>VLOOKUP(B72,[1]сам!$A$6:$AM$32,4,FALSE)</f>
        <v>3728000</v>
      </c>
      <c r="E72" s="36">
        <f>D72/C72</f>
        <v>1.0202517788724685</v>
      </c>
      <c r="F72" s="37">
        <f>D72-C72</f>
        <v>74000</v>
      </c>
      <c r="G72" s="27" t="str">
        <f>[1]сам!AA19</f>
        <v>6х4</v>
      </c>
      <c r="H72" s="28">
        <f>[1]сам!AB19</f>
        <v>2</v>
      </c>
      <c r="I72" s="29">
        <f>[1]сам!AC19</f>
        <v>15</v>
      </c>
      <c r="J72" s="30">
        <f>[1]сам!AD19</f>
        <v>300</v>
      </c>
      <c r="K72" s="30">
        <f>[1]сам!AE19</f>
        <v>292</v>
      </c>
      <c r="L72" s="30" t="str">
        <f>[1]сам!AF19</f>
        <v>ZF9</v>
      </c>
      <c r="M72" s="31">
        <f>[1]сам!AG19</f>
        <v>5.94</v>
      </c>
      <c r="N72" s="32">
        <f>[1]сам!AH19</f>
        <v>10</v>
      </c>
      <c r="O72" s="33" t="str">
        <f>[1]сам!AI19</f>
        <v>─</v>
      </c>
      <c r="P72" s="33" t="str">
        <f>[1]сам!AJ19</f>
        <v>11.00R20 11R22,5</v>
      </c>
      <c r="Q72" s="33">
        <f>[1]сам!AK19</f>
        <v>350</v>
      </c>
      <c r="R72" s="33" t="str">
        <f>[1]сам!AL19</f>
        <v>шк-пет.</v>
      </c>
      <c r="S72" s="34" t="str">
        <f>[1]сам!AM19</f>
        <v xml:space="preserve">зад.разгрузка, ковш.типа, МКБ, МОБ, дв. Cummins ISB6.7E5 300 (Е-5), ТНВД BOSCH, система нейтрализ. ОГ (AdBlue), Common Rail, тахограф российского стандарта с блоком СКЗИ, УВЭОС, антенна, исп. "ЮГ" (аудиосистема + 2 аудиоколонки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
    </row>
    <row r="73" spans="1:19" s="74" customFormat="1" ht="89.25" x14ac:dyDescent="0.2">
      <c r="A73" s="74" t="str">
        <f>"0"&amp;LEFT(B73,FIND("-",B73)-1)&amp;LEFT("00000000",8-ABS(IFERROR(FIND("-",B73,FIND("-",B73)+1),0)-FIND("-",B73))+1+IF(FIND("-",B73)=5,1,0))&amp;RIGHT(LEFT(B73,IFERROR(FIND("-",B73,FIND("-",B73)+1),0)-1),LEN(LEFT(B73,IFERROR(FIND("-",B73,FIND("-",B73)+1),0)-1))-FIND("-",B73))&amp;RIGHT(LEFT(B73,IFERROR(FIND("-",B73,FIND("-",B73)+1),0)+2),2)&amp;"50"</f>
        <v>065115009060584850</v>
      </c>
      <c r="B73" s="54" t="s">
        <v>89</v>
      </c>
      <c r="C73" s="73">
        <f>VLOOKUP(B73,[1]сам!$A$6:$BD$32,2,FALSE)</f>
        <v>3654000</v>
      </c>
      <c r="D73" s="73">
        <f>VLOOKUP(B73,[1]сам!$A$6:$AM$32,4,FALSE)</f>
        <v>3728000</v>
      </c>
      <c r="E73" s="36">
        <f>D73/C73</f>
        <v>1.0202517788724685</v>
      </c>
      <c r="F73" s="37">
        <f>D73-C73</f>
        <v>74000</v>
      </c>
      <c r="G73" s="27" t="str">
        <f>[1]сам!AA20</f>
        <v>6х4</v>
      </c>
      <c r="H73" s="28">
        <f>[1]сам!AB20</f>
        <v>2</v>
      </c>
      <c r="I73" s="29">
        <f>[1]сам!AC20</f>
        <v>15</v>
      </c>
      <c r="J73" s="30">
        <f>[1]сам!AD20</f>
        <v>300</v>
      </c>
      <c r="K73" s="30">
        <f>[1]сам!AE20</f>
        <v>292</v>
      </c>
      <c r="L73" s="30" t="str">
        <f>[1]сам!AF20</f>
        <v>ZF9</v>
      </c>
      <c r="M73" s="31">
        <f>[1]сам!AG20</f>
        <v>5.94</v>
      </c>
      <c r="N73" s="32">
        <f>[1]сам!AH20</f>
        <v>10</v>
      </c>
      <c r="O73" s="33" t="str">
        <f>[1]сам!AI20</f>
        <v>─</v>
      </c>
      <c r="P73" s="33" t="str">
        <f>[1]сам!AJ20</f>
        <v>11.00R20 11R22,5</v>
      </c>
      <c r="Q73" s="33">
        <f>[1]сам!AK20</f>
        <v>350</v>
      </c>
      <c r="R73" s="33" t="str">
        <f>[1]сам!AL20</f>
        <v>шк-пет.</v>
      </c>
      <c r="S73" s="34" t="str">
        <f>[1]сам!AM20</f>
        <v>зад.разгрузка, ковш.типа, МКБ, МОБ, дв. Cummins ISB6.7E5 300 (Е-5), ТНВД BOSCH, система нейтрализ. ОГ (AdBlue), Common Rail, тахограф российского стандарта с блоком СКЗИ, УВЭОС, автономный воздушный отопитель "Планар 4Д", антенна, исп. "ЮГ" (аудиосистема + 2 аудиоколонки + преобразователь напряжения 24/12В, защитная сетка на приборы светотехники (головные + ПТФ), напольные коврики резиновые, накладной кондиционер 3,5 кВТ (в составе штатной системы вентиляции кабины)</v>
      </c>
    </row>
    <row r="74" spans="1:19" s="74" customFormat="1" ht="38.25" customHeight="1" x14ac:dyDescent="0.2">
      <c r="A74" s="74" t="str">
        <f t="shared" ref="A74:A153" si="7">"0"&amp;LEFT(B74,FIND("-",B74)-1)&amp;LEFT("00000000",8-ABS(IFERROR(FIND("-",B74,FIND("-",B74)+1),0)-FIND("-",B74))+1+IF(FIND("-",B74)=5,1,0))&amp;RIGHT(LEFT(B74,IFERROR(FIND("-",B74,FIND("-",B74)+1),0)-1),LEN(LEFT(B74,IFERROR(FIND("-",B74,FIND("-",B74)+1),0)-1))-FIND("-",B74))&amp;RIGHT(LEFT(B74,IFERROR(FIND("-",B74,FIND("-",B74)+1),0)+2),2)&amp;"50"</f>
        <v>065115000070584850</v>
      </c>
      <c r="B74" s="54" t="s">
        <v>90</v>
      </c>
      <c r="C74" s="73">
        <f>VLOOKUP(B74,[1]сам!$A$6:$BD$32,2,FALSE)</f>
        <v>3739000</v>
      </c>
      <c r="D74" s="73">
        <f>VLOOKUP(B74,[1]сам!$A$6:$AM$32,4,FALSE)</f>
        <v>3813000</v>
      </c>
      <c r="E74" s="36">
        <f t="shared" si="5"/>
        <v>1.0197913880716769</v>
      </c>
      <c r="F74" s="37">
        <f t="shared" si="6"/>
        <v>74000</v>
      </c>
      <c r="G74" s="27" t="str">
        <f>[1]сам!AA21</f>
        <v>6х4</v>
      </c>
      <c r="H74" s="28">
        <f>[1]сам!AB21</f>
        <v>2</v>
      </c>
      <c r="I74" s="29">
        <f>[1]сам!AC21</f>
        <v>15</v>
      </c>
      <c r="J74" s="30">
        <f>[1]сам!AD21</f>
        <v>300</v>
      </c>
      <c r="K74" s="30">
        <f>[1]сам!AE21</f>
        <v>292</v>
      </c>
      <c r="L74" s="30" t="str">
        <f>[1]сам!AF21</f>
        <v>ZF9</v>
      </c>
      <c r="M74" s="31">
        <f>[1]сам!AG21</f>
        <v>5.94</v>
      </c>
      <c r="N74" s="32">
        <f>[1]сам!AH21</f>
        <v>10</v>
      </c>
      <c r="O74" s="33" t="str">
        <f>[1]сам!AI21</f>
        <v>─</v>
      </c>
      <c r="P74" s="33" t="str">
        <f>[1]сам!AJ21</f>
        <v>11.00R20 11R22,5</v>
      </c>
      <c r="Q74" s="33">
        <f>[1]сам!AK21</f>
        <v>350</v>
      </c>
      <c r="R74" s="33" t="str">
        <f>[1]сам!AL21</f>
        <v>шк-пет.</v>
      </c>
      <c r="S74" s="34" t="str">
        <f>[1]сам!AM21</f>
        <v xml:space="preserve">зад.разгрузка, ковш.типа, МКБ, МОБ, дв. Cummins ISB6.7E5 300 (Е-5), ТНВД BOSCH, система нейтрализ. ОГ (AdBlue), отоп. Планар, Common Rail, рестайлинг 2, ДЗК, аэродин.козырек, боковая защита, тахограф российского стандарта с блоком СКЗИ, УВЭОС  </v>
      </c>
    </row>
    <row r="75" spans="1:19" s="74" customFormat="1" ht="38.25" customHeight="1" x14ac:dyDescent="0.2">
      <c r="A75" s="74" t="str">
        <f t="shared" si="7"/>
        <v>065115000060585050</v>
      </c>
      <c r="B75" s="54" t="s">
        <v>91</v>
      </c>
      <c r="C75" s="73">
        <f>VLOOKUP(B75,[1]сам!$A$6:$BD$32,2,FALSE)</f>
        <v>3653000</v>
      </c>
      <c r="D75" s="73">
        <f>VLOOKUP(B75,[1]сам!$A$6:$AM$32,4,FALSE)</f>
        <v>3727000</v>
      </c>
      <c r="E75" s="36">
        <f t="shared" si="5"/>
        <v>1.020257322748426</v>
      </c>
      <c r="F75" s="37">
        <f t="shared" si="6"/>
        <v>74000</v>
      </c>
      <c r="G75" s="27" t="str">
        <f>[1]сам!AA22</f>
        <v>6х4</v>
      </c>
      <c r="H75" s="28">
        <f>[1]сам!AB22</f>
        <v>2</v>
      </c>
      <c r="I75" s="29">
        <f>[1]сам!AC22</f>
        <v>14.5</v>
      </c>
      <c r="J75" s="30">
        <f>[1]сам!AD22</f>
        <v>300</v>
      </c>
      <c r="K75" s="30">
        <f>[1]сам!AE22</f>
        <v>300</v>
      </c>
      <c r="L75" s="30" t="str">
        <f>[1]сам!AF22</f>
        <v>ZF9</v>
      </c>
      <c r="M75" s="31">
        <f>[1]сам!AG22</f>
        <v>4.9800000000000004</v>
      </c>
      <c r="N75" s="32">
        <f>[1]сам!AH22</f>
        <v>10</v>
      </c>
      <c r="O75" s="33" t="str">
        <f>[1]сам!AI22</f>
        <v>─</v>
      </c>
      <c r="P75" s="33" t="str">
        <f>[1]сам!AJ22</f>
        <v>11.00R20 11R22,5</v>
      </c>
      <c r="Q75" s="33">
        <f>[1]сам!AK22</f>
        <v>350</v>
      </c>
      <c r="R75" s="33" t="str">
        <f>[1]сам!AL22</f>
        <v>шк-пет.</v>
      </c>
      <c r="S75" s="34" t="str">
        <f>[1]сам!AM22</f>
        <v xml:space="preserve">зад.разгрузка, ковш.типа, МКБ, МОБ, дв. КАМАЗ 740.705-300 (Е-5), ТНВД BOSCH, система нейтрализ. ОГ(AdBlue), Common Rail, обогрев платф., ДЗК, аэродин.козырек, боковая защита, тахограф российского стандарта с блоком СКЗИ, УВЭОС  </v>
      </c>
    </row>
    <row r="76" spans="1:19" s="74" customFormat="1" ht="102" x14ac:dyDescent="0.2">
      <c r="A76" s="74" t="str">
        <f t="shared" si="7"/>
        <v>065115004060585050</v>
      </c>
      <c r="B76" s="54" t="s">
        <v>92</v>
      </c>
      <c r="C76" s="73">
        <f>VLOOKUP(B76,[1]сам!$A$6:$BD$32,2,FALSE)</f>
        <v>3653000</v>
      </c>
      <c r="D76" s="73">
        <f>VLOOKUP(B76,[1]сам!$A$6:$AM$32,4,FALSE)</f>
        <v>3727000</v>
      </c>
      <c r="E76" s="36">
        <f>D76/C76</f>
        <v>1.020257322748426</v>
      </c>
      <c r="F76" s="37">
        <f>D76-C76</f>
        <v>74000</v>
      </c>
      <c r="G76" s="27" t="str">
        <f>[1]сам!AA23</f>
        <v>6х4</v>
      </c>
      <c r="H76" s="28">
        <f>[1]сам!AB23</f>
        <v>2</v>
      </c>
      <c r="I76" s="29">
        <f>[1]сам!AC23</f>
        <v>14.5</v>
      </c>
      <c r="J76" s="30">
        <f>[1]сам!AD23</f>
        <v>300</v>
      </c>
      <c r="K76" s="30">
        <f>[1]сам!AE23</f>
        <v>300</v>
      </c>
      <c r="L76" s="30" t="str">
        <f>[1]сам!AF23</f>
        <v>ZF9</v>
      </c>
      <c r="M76" s="31">
        <f>[1]сам!AG23</f>
        <v>4.9800000000000004</v>
      </c>
      <c r="N76" s="32">
        <f>[1]сам!AH23</f>
        <v>10</v>
      </c>
      <c r="O76" s="33" t="str">
        <f>[1]сам!AI23</f>
        <v>─</v>
      </c>
      <c r="P76" s="33" t="str">
        <f>[1]сам!AJ23</f>
        <v>11.00R20 11R22,5</v>
      </c>
      <c r="Q76" s="33">
        <f>[1]сам!AK23</f>
        <v>350</v>
      </c>
      <c r="R76" s="33" t="str">
        <f>[1]сам!AL23</f>
        <v>шк-пет.</v>
      </c>
      <c r="S76" s="34" t="str">
        <f>[1]сам!AM23</f>
        <v xml:space="preserve">зад.разгрузка, ковш.типа, МКБ, МОБ, дв. КАМАЗ 740.705-300 (Е-5), ТНВД BOSCH, система нейтрализ. ОГ(AdBlue), Common Rail, обогрев платф., тахограф российского стандарта с блоком СКЗИ, УВЭОС, исп. "ЮГ" (аудиосистема + 2 аудиоколонки + антенна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
    </row>
    <row r="77" spans="1:19" s="74" customFormat="1" ht="102" x14ac:dyDescent="0.2">
      <c r="A77" s="74" t="str">
        <f>"0"&amp;LEFT(B77,FIND("-",B77)-1)&amp;LEFT("00000000",8-ABS(IFERROR(FIND("-",B77,FIND("-",B77)+1),0)-FIND("-",B77))+1+IF(FIND("-",B77)=5,1,0))&amp;RIGHT(LEFT(B77,IFERROR(FIND("-",B77,FIND("-",B77)+1),0)-1),LEN(LEFT(B77,IFERROR(FIND("-",B77,FIND("-",B77)+1),0)-1))-FIND("-",B77))&amp;RIGHT(LEFT(B77,IFERROR(FIND("-",B77,FIND("-",B77)+1),0)+2),2)&amp;"50"</f>
        <v>065115005060585050</v>
      </c>
      <c r="B77" s="54" t="s">
        <v>93</v>
      </c>
      <c r="C77" s="73">
        <f>VLOOKUP(B77,[1]сам!$A$6:$BD$32,2,FALSE)</f>
        <v>3653000</v>
      </c>
      <c r="D77" s="73">
        <f>VLOOKUP(B77,[1]сам!$A$6:$AM$32,4,FALSE)</f>
        <v>3727000</v>
      </c>
      <c r="E77" s="36">
        <f>D77/C77</f>
        <v>1.020257322748426</v>
      </c>
      <c r="F77" s="37">
        <f>D77-C77</f>
        <v>74000</v>
      </c>
      <c r="G77" s="27" t="str">
        <f>[1]сам!AA24</f>
        <v>6х4</v>
      </c>
      <c r="H77" s="28">
        <f>[1]сам!AB24</f>
        <v>2</v>
      </c>
      <c r="I77" s="29">
        <f>[1]сам!AC24</f>
        <v>14.5</v>
      </c>
      <c r="J77" s="30">
        <f>[1]сам!AD24</f>
        <v>300</v>
      </c>
      <c r="K77" s="30">
        <f>[1]сам!AE24</f>
        <v>300</v>
      </c>
      <c r="L77" s="30" t="str">
        <f>[1]сам!AF24</f>
        <v>ZF9</v>
      </c>
      <c r="M77" s="31">
        <f>[1]сам!AG24</f>
        <v>4.9800000000000004</v>
      </c>
      <c r="N77" s="32">
        <f>[1]сам!AH24</f>
        <v>10</v>
      </c>
      <c r="O77" s="33" t="str">
        <f>[1]сам!AI24</f>
        <v>─</v>
      </c>
      <c r="P77" s="33" t="str">
        <f>[1]сам!AJ24</f>
        <v>11.00R20 11R22,5</v>
      </c>
      <c r="Q77" s="33">
        <f>[1]сам!AK24</f>
        <v>350</v>
      </c>
      <c r="R77" s="33" t="str">
        <f>[1]сам!AL24</f>
        <v>шк-пет.</v>
      </c>
      <c r="S77" s="34" t="str">
        <f>[1]сам!AM24</f>
        <v xml:space="preserve">зад.разгрузка, ковш.типа, МКБ, МОБ, дв. КАМАЗ 740.705-300 (Е-5), ТНВД BOSCH, система нейтрализ. ОГ(AdBlue), Common Rail, обогрев платф., тахограф российского стандарта с блоком СКЗИ, УВЭОС, антенна, исп. "ЮГ" (аудиосистема + 2 аудиоколонки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
    </row>
    <row r="78" spans="1:19" s="74" customFormat="1" ht="51" x14ac:dyDescent="0.2">
      <c r="A78" s="74" t="str">
        <f t="shared" si="7"/>
        <v>065115007760585050</v>
      </c>
      <c r="B78" s="54" t="s">
        <v>94</v>
      </c>
      <c r="C78" s="73">
        <f>VLOOKUP(B78,[1]сам!$A$6:$BD$32,2,FALSE)</f>
        <v>3573000</v>
      </c>
      <c r="D78" s="73">
        <f>VLOOKUP(B78,[1]сам!$A$6:$AM$32,4,FALSE)</f>
        <v>3647000</v>
      </c>
      <c r="E78" s="36">
        <f>D78/C78</f>
        <v>1.0207108872096278</v>
      </c>
      <c r="F78" s="37">
        <f>D78-C78</f>
        <v>74000</v>
      </c>
      <c r="G78" s="27" t="str">
        <f>[1]сам!AA25</f>
        <v>6х4</v>
      </c>
      <c r="H78" s="28">
        <f>[1]сам!AB25</f>
        <v>2</v>
      </c>
      <c r="I78" s="29">
        <f>[1]сам!AC25</f>
        <v>14.5</v>
      </c>
      <c r="J78" s="30">
        <f>[1]сам!AD25</f>
        <v>300</v>
      </c>
      <c r="K78" s="30">
        <f>[1]сам!AE25</f>
        <v>300</v>
      </c>
      <c r="L78" s="30">
        <f>[1]сам!AF25</f>
        <v>154</v>
      </c>
      <c r="M78" s="31">
        <f>[1]сам!AG25</f>
        <v>4.9800000000000004</v>
      </c>
      <c r="N78" s="32">
        <f>[1]сам!AH25</f>
        <v>10</v>
      </c>
      <c r="O78" s="33" t="str">
        <f>[1]сам!AI25</f>
        <v>─</v>
      </c>
      <c r="P78" s="33" t="str">
        <f>[1]сам!AJ25</f>
        <v>11.00R20 11R22,5</v>
      </c>
      <c r="Q78" s="33">
        <f>[1]сам!AK25</f>
        <v>350</v>
      </c>
      <c r="R78" s="33" t="str">
        <f>[1]сам!AL25</f>
        <v>шк-пет.</v>
      </c>
      <c r="S78" s="34" t="str">
        <f>[1]сам!AM25</f>
        <v xml:space="preserve">зад.разгрузка, ковш.типа, МКБ, МОБ, дв. КАМАЗ 740.705-300 (Е-5), ТНВД BOSCH, система нейтрализ. ОГ(AdBlue), Common Rail, обогрев платф., ДЗК, аэродин.козырек, боковая защита, тахограф российского стандарта с блоком СКЗИ, УВЭОС  </v>
      </c>
    </row>
    <row r="79" spans="1:19" s="74" customFormat="1" ht="102" x14ac:dyDescent="0.2">
      <c r="A79" s="74" t="str">
        <f t="shared" si="7"/>
        <v>065115037760585050</v>
      </c>
      <c r="B79" s="54" t="s">
        <v>95</v>
      </c>
      <c r="C79" s="73">
        <f>VLOOKUP(B79,[1]сам!$A$6:$BD$32,2,FALSE)</f>
        <v>3573000</v>
      </c>
      <c r="D79" s="73">
        <f>VLOOKUP(B79,[1]сам!$A$6:$AM$32,4,FALSE)</f>
        <v>3647000</v>
      </c>
      <c r="E79" s="36">
        <f>D79/C79</f>
        <v>1.0207108872096278</v>
      </c>
      <c r="F79" s="37">
        <f>D79-C79</f>
        <v>74000</v>
      </c>
      <c r="G79" s="27" t="str">
        <f>[1]сам!AA26</f>
        <v>6х4</v>
      </c>
      <c r="H79" s="28">
        <f>[1]сам!AB26</f>
        <v>2</v>
      </c>
      <c r="I79" s="29">
        <f>[1]сам!AC26</f>
        <v>14.5</v>
      </c>
      <c r="J79" s="30">
        <f>[1]сам!AD26</f>
        <v>300</v>
      </c>
      <c r="K79" s="30">
        <f>[1]сам!AE26</f>
        <v>292</v>
      </c>
      <c r="L79" s="30">
        <f>[1]сам!AF26</f>
        <v>154</v>
      </c>
      <c r="M79" s="31">
        <f>[1]сам!AG26</f>
        <v>4.9800000000000004</v>
      </c>
      <c r="N79" s="32">
        <f>[1]сам!AH26</f>
        <v>10</v>
      </c>
      <c r="O79" s="33" t="str">
        <f>[1]сам!AI26</f>
        <v>─</v>
      </c>
      <c r="P79" s="33" t="str">
        <f>[1]сам!AJ26</f>
        <v>11.00R20 11R22,5</v>
      </c>
      <c r="Q79" s="33">
        <f>[1]сам!AK26</f>
        <v>350</v>
      </c>
      <c r="R79" s="33" t="str">
        <f>[1]сам!AL26</f>
        <v>шк-пет.</v>
      </c>
      <c r="S79" s="34" t="str">
        <f>[1]сам!AM26</f>
        <v xml:space="preserve">зад.разгрузка, ковш.типа, МКБ, МОБ, дв. КАМАЗ 740.705-300 (Е-5), ТНВД BOSCH, система нейтрализ. ОГ(AdBlue), Common Rail, обогрев платф., тахограф российского стандарта с блоком СКЗИ, УВЭОС, исп. "ЮГ" (аудиосистема + 2 аудиоколонки + антенна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
    </row>
    <row r="80" spans="1:19" s="74" customFormat="1" ht="102" x14ac:dyDescent="0.2">
      <c r="A80" s="74" t="str">
        <f>"0"&amp;LEFT(B80,FIND("-",B80)-1)&amp;LEFT("00000000",8-ABS(IFERROR(FIND("-",B80,FIND("-",B80)+1),0)-FIND("-",B80))+1+IF(FIND("-",B80)=5,1,0))&amp;RIGHT(LEFT(B80,IFERROR(FIND("-",B80,FIND("-",B80)+1),0)-1),LEN(LEFT(B80,IFERROR(FIND("-",B80,FIND("-",B80)+1),0)-1))-FIND("-",B80))&amp;RIGHT(LEFT(B80,IFERROR(FIND("-",B80,FIND("-",B80)+1),0)+2),2)&amp;"50"</f>
        <v>065115047760585050</v>
      </c>
      <c r="B80" s="54" t="s">
        <v>96</v>
      </c>
      <c r="C80" s="73">
        <f>VLOOKUP(B80,[1]сам!$A$6:$BD$32,2,FALSE)</f>
        <v>3573000</v>
      </c>
      <c r="D80" s="73">
        <f>VLOOKUP(B80,[1]сам!$A$6:$AM$32,4,FALSE)</f>
        <v>3647000</v>
      </c>
      <c r="E80" s="36">
        <f>D80/C80</f>
        <v>1.0207108872096278</v>
      </c>
      <c r="F80" s="37">
        <f>D80-C80</f>
        <v>74000</v>
      </c>
      <c r="G80" s="27" t="str">
        <f>[1]сам!AA27</f>
        <v>6х4</v>
      </c>
      <c r="H80" s="28">
        <f>[1]сам!AB27</f>
        <v>2</v>
      </c>
      <c r="I80" s="29">
        <f>[1]сам!AC27</f>
        <v>14.5</v>
      </c>
      <c r="J80" s="30">
        <f>[1]сам!AD27</f>
        <v>300</v>
      </c>
      <c r="K80" s="30">
        <f>[1]сам!AE27</f>
        <v>292</v>
      </c>
      <c r="L80" s="30">
        <f>[1]сам!AF27</f>
        <v>154</v>
      </c>
      <c r="M80" s="31">
        <f>[1]сам!AG27</f>
        <v>4.9800000000000004</v>
      </c>
      <c r="N80" s="32">
        <f>[1]сам!AH27</f>
        <v>10</v>
      </c>
      <c r="O80" s="33" t="str">
        <f>[1]сам!AI27</f>
        <v>─</v>
      </c>
      <c r="P80" s="33" t="str">
        <f>[1]сам!AJ27</f>
        <v>11.00R20 11R22,5</v>
      </c>
      <c r="Q80" s="33">
        <f>[1]сам!AK27</f>
        <v>350</v>
      </c>
      <c r="R80" s="33" t="str">
        <f>[1]сам!AL27</f>
        <v>шк-пет.</v>
      </c>
      <c r="S80" s="34" t="str">
        <f>[1]сам!AM27</f>
        <v xml:space="preserve">зад.разгрузка, ковш.типа, МКБ, МОБ, дв. КАМАЗ 740.705-300 (Е-5), ТНВД BOSCH, система нейтрализ. ОГ(AdBlue), Common Rail, обогрев платф., тахограф российского стандарта с блоком СКЗИ, УВЭОС, антенна, исп. "ЮГ" (аудиосистема + 2 аудиоколонки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
    </row>
    <row r="81" spans="1:20" s="74" customFormat="1" ht="38.25" customHeight="1" x14ac:dyDescent="0.2">
      <c r="A81" s="74" t="str">
        <f t="shared" si="7"/>
        <v>065115000060594850</v>
      </c>
      <c r="B81" s="54" t="s">
        <v>97</v>
      </c>
      <c r="C81" s="73">
        <f>VLOOKUP(B81,[1]сам!$A$6:$BD$32,2,FALSE)</f>
        <v>3669000</v>
      </c>
      <c r="D81" s="73">
        <f>VLOOKUP(B81,[1]сам!$A$6:$AM$32,4,FALSE)</f>
        <v>3743000</v>
      </c>
      <c r="E81" s="36">
        <f t="shared" si="5"/>
        <v>1.0201689833742165</v>
      </c>
      <c r="F81" s="37">
        <f t="shared" si="6"/>
        <v>74000</v>
      </c>
      <c r="G81" s="27" t="str">
        <f>[1]сам!AA28</f>
        <v>6х4</v>
      </c>
      <c r="H81" s="28">
        <f>[1]сам!AB28</f>
        <v>2</v>
      </c>
      <c r="I81" s="29">
        <f>[1]сам!AC28</f>
        <v>15</v>
      </c>
      <c r="J81" s="30">
        <f>[1]сам!AD28</f>
        <v>300</v>
      </c>
      <c r="K81" s="30">
        <f>[1]сам!AE28</f>
        <v>292</v>
      </c>
      <c r="L81" s="30" t="str">
        <f>[1]сам!AF28</f>
        <v>ZF9</v>
      </c>
      <c r="M81" s="31">
        <f>[1]сам!AG28</f>
        <v>5.94</v>
      </c>
      <c r="N81" s="32">
        <f>[1]сам!AH28</f>
        <v>10</v>
      </c>
      <c r="O81" s="33" t="str">
        <f>[1]сам!AI28</f>
        <v>─</v>
      </c>
      <c r="P81" s="33" t="str">
        <f>[1]сам!AJ28</f>
        <v>11.00R20 11R22,5</v>
      </c>
      <c r="Q81" s="33">
        <f>[1]сам!AK28</f>
        <v>350</v>
      </c>
      <c r="R81" s="33" t="str">
        <f>[1]сам!AL28</f>
        <v>шк-пет.</v>
      </c>
      <c r="S81" s="34" t="str">
        <f>[1]сам!AM28</f>
        <v xml:space="preserve">3-х ст.разгрузка, МКБ, МОБ, дв. Cummins ISB6.7E5 300 (Е-5), ТНВД BOSCH, система нейтрализ. ОГ (AdBlue), отоп. Планар, Common Rail, ДЗК, аэродин.козырек, боковая защита, тахограф российского стандарта с блоком СКЗИ, УВЭОС  </v>
      </c>
    </row>
    <row r="82" spans="1:20" s="74" customFormat="1" ht="38.25" customHeight="1" x14ac:dyDescent="0.2">
      <c r="A82" s="74" t="str">
        <f t="shared" si="7"/>
        <v>065115000060595050</v>
      </c>
      <c r="B82" s="54" t="s">
        <v>98</v>
      </c>
      <c r="C82" s="73">
        <f>VLOOKUP(B82,[1]сам!$A$6:$BD$32,2,FALSE)</f>
        <v>3654000</v>
      </c>
      <c r="D82" s="73">
        <f>VLOOKUP(B82,[1]сам!$A$6:$AM$32,4,FALSE)</f>
        <v>3728000</v>
      </c>
      <c r="E82" s="36">
        <f t="shared" si="5"/>
        <v>1.0202517788724685</v>
      </c>
      <c r="F82" s="37">
        <f t="shared" si="6"/>
        <v>74000</v>
      </c>
      <c r="G82" s="27" t="str">
        <f>[1]сам!AA29</f>
        <v>6х4</v>
      </c>
      <c r="H82" s="28">
        <f>[1]сам!AB29</f>
        <v>2</v>
      </c>
      <c r="I82" s="29">
        <f>[1]сам!AC29</f>
        <v>14.5</v>
      </c>
      <c r="J82" s="30">
        <f>[1]сам!AD29</f>
        <v>300</v>
      </c>
      <c r="K82" s="30">
        <f>[1]сам!AE29</f>
        <v>300</v>
      </c>
      <c r="L82" s="30" t="str">
        <f>[1]сам!AF29</f>
        <v>ZF9</v>
      </c>
      <c r="M82" s="31">
        <f>[1]сам!AG29</f>
        <v>4.9800000000000004</v>
      </c>
      <c r="N82" s="32">
        <f>[1]сам!AH29</f>
        <v>10</v>
      </c>
      <c r="O82" s="33" t="str">
        <f>[1]сам!AI29</f>
        <v>─</v>
      </c>
      <c r="P82" s="33" t="str">
        <f>[1]сам!AJ29</f>
        <v>11.00R20 11R22,5</v>
      </c>
      <c r="Q82" s="33">
        <f>[1]сам!AK29</f>
        <v>350</v>
      </c>
      <c r="R82" s="33" t="str">
        <f>[1]сам!AL29</f>
        <v>шк-пет.</v>
      </c>
      <c r="S82" s="34" t="str">
        <f>[1]сам!AM29</f>
        <v xml:space="preserve">3-х ст.разгрузка, МКБ, МОБ, дв. КАМАЗ 740.705-300 (Е-5), ТНВД BOSCH, система нейтрализ. ОГ(AdBlue), Common Rail, ДЗК, аэродин.козырек, боковая защита,тахограф российского стандарта с блоком СКЗИ, УВЭОС  </v>
      </c>
    </row>
    <row r="83" spans="1:20" s="74" customFormat="1" ht="51" customHeight="1" x14ac:dyDescent="0.2">
      <c r="A83" s="74" t="str">
        <f t="shared" si="7"/>
        <v>065200000060105350</v>
      </c>
      <c r="B83" s="54" t="s">
        <v>99</v>
      </c>
      <c r="C83" s="73">
        <f>VLOOKUP(B83,'[1]сам тяж'!$A$6:$AT$44,2,FALSE)</f>
        <v>4411000</v>
      </c>
      <c r="D83" s="73">
        <f>VLOOKUP(B83,'[1]сам тяж'!$A$6:$AP$67,4,FALSE)</f>
        <v>4491000</v>
      </c>
      <c r="E83" s="36">
        <f t="shared" si="5"/>
        <v>1.0181364769893448</v>
      </c>
      <c r="F83" s="37">
        <f t="shared" si="6"/>
        <v>80000</v>
      </c>
      <c r="G83" s="27" t="str">
        <f>'[1]сам тяж'!AD9</f>
        <v>6х4</v>
      </c>
      <c r="H83" s="28">
        <f>'[1]сам тяж'!AE9</f>
        <v>2</v>
      </c>
      <c r="I83" s="29">
        <f>'[1]сам тяж'!AF9</f>
        <v>20.074999999999999</v>
      </c>
      <c r="J83" s="30">
        <f>'[1]сам тяж'!AG9</f>
        <v>400</v>
      </c>
      <c r="K83" s="30">
        <f>'[1]сам тяж'!AH9</f>
        <v>400</v>
      </c>
      <c r="L83" s="30" t="str">
        <f>'[1]сам тяж'!AI9</f>
        <v>ZF16</v>
      </c>
      <c r="M83" s="31">
        <f>'[1]сам тяж'!AJ9</f>
        <v>5.1100000000000003</v>
      </c>
      <c r="N83" s="32">
        <f>'[1]сам тяж'!AK9</f>
        <v>16</v>
      </c>
      <c r="O83" s="33" t="str">
        <f>'[1]сам тяж'!AL9</f>
        <v>─</v>
      </c>
      <c r="P83" s="33" t="str">
        <f>'[1]сам тяж'!AM9</f>
        <v>315/80R22,5</v>
      </c>
      <c r="Q83" s="33">
        <f>'[1]сам тяж'!AN9</f>
        <v>350</v>
      </c>
      <c r="R83" s="33" t="str">
        <f>'[1]сам тяж'!AO9</f>
        <v>─</v>
      </c>
      <c r="S83" s="34" t="str">
        <f>'[1]сам тяж'!AP9</f>
        <v xml:space="preserve">зад.разгрузка, овал.сеч, МКБ, МОБ, дв. КАМАЗ-740.735-400 (E-5), топл. ап. BOSCH, система нейтрализ. ОГ(AdBlue), Common Rail, пневмоподв. каб., аэродинамич.козырек, ДЗК, боковая защита, тахограф российского стандарта с блоком СКЗИ, УВЭОС </v>
      </c>
    </row>
    <row r="84" spans="1:20" s="74" customFormat="1" ht="51" customHeight="1" x14ac:dyDescent="0.2">
      <c r="B84" s="54" t="str">
        <f>'[1]сам тяж'!A10</f>
        <v>6520-6012-53</v>
      </c>
      <c r="C84" s="73">
        <f>VLOOKUP(B84,'[1]сам тяж'!$A$6:$AT$44,2,FALSE)</f>
        <v>4381000</v>
      </c>
      <c r="D84" s="73">
        <f>VLOOKUP(B84,'[1]сам тяж'!$A$6:$AP$67,4,FALSE)</f>
        <v>4461000</v>
      </c>
      <c r="E84" s="36">
        <f>D84/C84</f>
        <v>1.0182606710796622</v>
      </c>
      <c r="F84" s="37">
        <f>D84-C84</f>
        <v>80000</v>
      </c>
      <c r="G84" s="27" t="str">
        <f>'[1]сам тяж'!AD10</f>
        <v>6х4</v>
      </c>
      <c r="H84" s="27">
        <f>'[1]сам тяж'!AE10</f>
        <v>2</v>
      </c>
      <c r="I84" s="27">
        <f>'[1]сам тяж'!AF10</f>
        <v>20.074999999999999</v>
      </c>
      <c r="J84" s="27">
        <f>'[1]сам тяж'!AG10</f>
        <v>400</v>
      </c>
      <c r="K84" s="27">
        <f>'[1]сам тяж'!AH10</f>
        <v>400</v>
      </c>
      <c r="L84" s="27" t="str">
        <f>'[1]сам тяж'!AI10</f>
        <v>ZF16</v>
      </c>
      <c r="M84" s="27">
        <f>'[1]сам тяж'!AJ10</f>
        <v>5.1100000000000003</v>
      </c>
      <c r="N84" s="27">
        <f>'[1]сам тяж'!AK10</f>
        <v>20</v>
      </c>
      <c r="O84" s="27" t="str">
        <f>'[1]сам тяж'!AL10</f>
        <v>─</v>
      </c>
      <c r="P84" s="27" t="str">
        <f>'[1]сам тяж'!AM10</f>
        <v>315/80R22,5</v>
      </c>
      <c r="Q84" s="27">
        <f>'[1]сам тяж'!AN10</f>
        <v>350</v>
      </c>
      <c r="R84" s="27" t="str">
        <f>'[1]сам тяж'!AO10</f>
        <v>─</v>
      </c>
      <c r="S84" s="56" t="str">
        <f>'[1]сам тяж'!AP10</f>
        <v xml:space="preserve">зад.разгрузка, прямоуг.сеч, МКБ, МОБ, дв. КАМАЗ-740.735-400 (E-5), топл. ап. BOSCH, система нейтрализ. ОГ(AdBlue), Common Rail, пневмоподв. каб., обогрев платф.,  ДЗК, аэродин.козырек, боковая защита, тахограф российского стандарта с блоком СКЗИ, УВЭОС </v>
      </c>
    </row>
    <row r="85" spans="1:20" s="74" customFormat="1" ht="89.25" x14ac:dyDescent="0.2">
      <c r="B85" s="54" t="str">
        <f>'[1]сам тяж'!A11</f>
        <v>6520-306012-53</v>
      </c>
      <c r="C85" s="73">
        <f>VLOOKUP(B85,'[1]сам тяж'!$A$6:$AT$44,2,FALSE)</f>
        <v>4381000</v>
      </c>
      <c r="D85" s="73">
        <f>VLOOKUP(B85,'[1]сам тяж'!$A$6:$AP$67,4,FALSE)</f>
        <v>4461000</v>
      </c>
      <c r="E85" s="36">
        <f>D85/C85</f>
        <v>1.0182606710796622</v>
      </c>
      <c r="F85" s="37">
        <f>D85-C85</f>
        <v>80000</v>
      </c>
      <c r="G85" s="27" t="str">
        <f>'[1]сам тяж'!AD11</f>
        <v>6х4</v>
      </c>
      <c r="H85" s="27">
        <f>'[1]сам тяж'!AE11</f>
        <v>2</v>
      </c>
      <c r="I85" s="27">
        <f>'[1]сам тяж'!AF11</f>
        <v>20.074999999999999</v>
      </c>
      <c r="J85" s="27">
        <f>'[1]сам тяж'!AG11</f>
        <v>400</v>
      </c>
      <c r="K85" s="27">
        <f>'[1]сам тяж'!AH11</f>
        <v>400</v>
      </c>
      <c r="L85" s="27" t="str">
        <f>'[1]сам тяж'!AI11</f>
        <v>ZF16</v>
      </c>
      <c r="M85" s="27">
        <f>'[1]сам тяж'!AJ11</f>
        <v>5.1100000000000003</v>
      </c>
      <c r="N85" s="27">
        <f>'[1]сам тяж'!AK11</f>
        <v>20</v>
      </c>
      <c r="O85" s="27" t="str">
        <f>'[1]сам тяж'!AL11</f>
        <v>─</v>
      </c>
      <c r="P85" s="27" t="str">
        <f>'[1]сам тяж'!AM11</f>
        <v>315/80R22,5</v>
      </c>
      <c r="Q85" s="27">
        <f>'[1]сам тяж'!AN11</f>
        <v>350</v>
      </c>
      <c r="R85" s="27" t="str">
        <f>'[1]сам тяж'!AO11</f>
        <v>─</v>
      </c>
      <c r="S85" s="56" t="str">
        <f>'[1]сам тяж'!AP11</f>
        <v xml:space="preserve">зад.разгрузка, прямоуг.сеч, МКБ, МОБ, дв. КАМАЗ-740.735-400 (E-5), топл. ап. BOSCH, система нейтрализ. ОГ(AdBlue), Common Rail, пневмоподв. каб., обогрев платф., тахограф российского стандарта с блоком СКЗИ, УВЭОС, исп. "ЮГ" (аудиосистема + 2 аудиоколонки , защитная сетка на приборы светотехники (головные + ПТФ+задние), напольные коврики резиновые, автономный воздушный отопитель "Планар 4Д", накладной кондиционер 3,5 кВТ (в составе штатной системы вентиляции кабины) </v>
      </c>
    </row>
    <row r="86" spans="1:20" s="74" customFormat="1" ht="102" x14ac:dyDescent="0.2">
      <c r="A86" s="74" t="str">
        <f>"0"&amp;LEFT(B86,FIND("-",B86)-1)&amp;LEFT("00000000",8-ABS(IFERROR(FIND("-",B86,FIND("-",B86)+1),0)-FIND("-",B86))+1+IF(FIND("-",B86)=5,1,0))&amp;RIGHT(LEFT(B86,IFERROR(FIND("-",B86,FIND("-",B86)+1),0)-1),LEN(LEFT(B86,IFERROR(FIND("-",B86,FIND("-",B86)+1),0)-1))-FIND("-",B86))&amp;RIGHT(LEFT(B86,IFERROR(FIND("-",B86,FIND("-",B86)+1),0)+2),2)&amp;"50"</f>
        <v>065200030260125350</v>
      </c>
      <c r="B86" s="54" t="s">
        <v>100</v>
      </c>
      <c r="C86" s="73">
        <f>VLOOKUP(B86,'[1]сам тяж'!$A$6:$AT$44,2,FALSE)</f>
        <v>4381000</v>
      </c>
      <c r="D86" s="73">
        <f>VLOOKUP(B86,'[1]сам тяж'!$A$6:$AP$67,4,FALSE)</f>
        <v>4461000</v>
      </c>
      <c r="E86" s="36">
        <f>D86/C86</f>
        <v>1.0182606710796622</v>
      </c>
      <c r="F86" s="37">
        <f>D86-C86</f>
        <v>80000</v>
      </c>
      <c r="G86" s="27" t="str">
        <f>'[1]сам тяж'!AD12</f>
        <v>6х4</v>
      </c>
      <c r="H86" s="28">
        <f>'[1]сам тяж'!AE12</f>
        <v>2</v>
      </c>
      <c r="I86" s="29">
        <f>'[1]сам тяж'!AF12</f>
        <v>20.074999999999999</v>
      </c>
      <c r="J86" s="30">
        <f>'[1]сам тяж'!AG12</f>
        <v>400</v>
      </c>
      <c r="K86" s="30">
        <f>'[1]сам тяж'!AH12</f>
        <v>400</v>
      </c>
      <c r="L86" s="30" t="str">
        <f>'[1]сам тяж'!AI12</f>
        <v>ZF16</v>
      </c>
      <c r="M86" s="31">
        <f>'[1]сам тяж'!AJ12</f>
        <v>5.1100000000000003</v>
      </c>
      <c r="N86" s="32">
        <f>'[1]сам тяж'!AK12</f>
        <v>20</v>
      </c>
      <c r="O86" s="33" t="str">
        <f>'[1]сам тяж'!AL12</f>
        <v>─</v>
      </c>
      <c r="P86" s="33" t="str">
        <f>'[1]сам тяж'!AM12</f>
        <v>315/80R22,5</v>
      </c>
      <c r="Q86" s="33">
        <f>'[1]сам тяж'!AN12</f>
        <v>350</v>
      </c>
      <c r="R86" s="33" t="str">
        <f>'[1]сам тяж'!AO12</f>
        <v>─</v>
      </c>
      <c r="S86" s="34" t="str">
        <f>'[1]сам тяж'!AP12</f>
        <v xml:space="preserve">зад.разгрузка, прямоуг.сеч, МКБ, МОБ, дв. КАМАЗ-740.735-400 (E-5), топл. ап. АЗПИ, система нейтрализ. ОГ(AdBlue), Common Rail, пневмоподв. каб., обогрев платф., тахограф российского стандарта с блоком СКЗИ, УВЭОС, антенна, исп. "ЮГ" (аудиосистема + 2 аудиоколонки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
      <c r="T86" s="74">
        <f>D86*0.92</f>
        <v>4104120</v>
      </c>
    </row>
    <row r="87" spans="1:20" s="74" customFormat="1" ht="102" x14ac:dyDescent="0.2">
      <c r="A87" s="74" t="str">
        <f t="shared" si="7"/>
        <v>065200030260125350</v>
      </c>
      <c r="B87" s="54" t="s">
        <v>100</v>
      </c>
      <c r="C87" s="73">
        <f>VLOOKUP(B87,'[1]сам тяж'!$A$6:$AT$44,2,FALSE)</f>
        <v>4381000</v>
      </c>
      <c r="D87" s="73">
        <f>VLOOKUP(B87,'[1]сам тяж'!$A$6:$AP$67,4,FALSE)</f>
        <v>4461000</v>
      </c>
      <c r="E87" s="36">
        <f>D87/C87</f>
        <v>1.0182606710796622</v>
      </c>
      <c r="F87" s="37">
        <f>D87-C87</f>
        <v>80000</v>
      </c>
      <c r="G87" s="27" t="str">
        <f>'[1]сам тяж'!AD13</f>
        <v>6х4</v>
      </c>
      <c r="H87" s="28">
        <f>'[1]сам тяж'!AE13</f>
        <v>2</v>
      </c>
      <c r="I87" s="29">
        <f>'[1]сам тяж'!AF13</f>
        <v>20.074999999999999</v>
      </c>
      <c r="J87" s="30">
        <f>'[1]сам тяж'!AG13</f>
        <v>400</v>
      </c>
      <c r="K87" s="30">
        <f>'[1]сам тяж'!AH13</f>
        <v>400</v>
      </c>
      <c r="L87" s="30" t="str">
        <f>'[1]сам тяж'!AI13</f>
        <v>ZF16</v>
      </c>
      <c r="M87" s="31">
        <f>'[1]сам тяж'!AJ13</f>
        <v>5.1100000000000003</v>
      </c>
      <c r="N87" s="32">
        <f>'[1]сам тяж'!AK13</f>
        <v>20</v>
      </c>
      <c r="O87" s="33" t="str">
        <f>'[1]сам тяж'!AL13</f>
        <v>─</v>
      </c>
      <c r="P87" s="33" t="str">
        <f>'[1]сам тяж'!AM13</f>
        <v>315/80R22,5</v>
      </c>
      <c r="Q87" s="33">
        <f>'[1]сам тяж'!AN13</f>
        <v>350</v>
      </c>
      <c r="R87" s="33" t="str">
        <f>'[1]сам тяж'!AO13</f>
        <v>─</v>
      </c>
      <c r="S87" s="34" t="str">
        <f>'[1]сам тяж'!AP13</f>
        <v xml:space="preserve">зад.разгрузка, прямоуг.сеч, МКБ, МОБ, дв. КАМАЗ-740.735-400 (E-5), топл. ап. АЗПИ, система нейтрализ. ОГ(AdBlue), Common Rail, пневмоподв. каб., обогрев платф., тахограф российского стандарта с блоком СКЗИ, УВЭОС, исп. "ЮГ" (аудиосистема + 2 аудиоколонки + антенна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
    </row>
    <row r="88" spans="1:20" s="74" customFormat="1" ht="51" customHeight="1" x14ac:dyDescent="0.2">
      <c r="A88" s="74" t="str">
        <f t="shared" si="7"/>
        <v>065200000260125350</v>
      </c>
      <c r="B88" s="54" t="s">
        <v>101</v>
      </c>
      <c r="C88" s="73">
        <f>VLOOKUP(B88,'[1]сам тяж'!$A$6:$AT$44,2,FALSE)</f>
        <v>4381000</v>
      </c>
      <c r="D88" s="73">
        <f>VLOOKUP(B88,'[1]сам тяж'!$A$6:$AP$67,4,FALSE)</f>
        <v>4461000</v>
      </c>
      <c r="E88" s="36">
        <f t="shared" si="5"/>
        <v>1.0182606710796622</v>
      </c>
      <c r="F88" s="37">
        <f t="shared" si="6"/>
        <v>80000</v>
      </c>
      <c r="G88" s="27" t="str">
        <f>'[1]сам тяж'!AD14</f>
        <v>6х4</v>
      </c>
      <c r="H88" s="28">
        <f>'[1]сам тяж'!AE14</f>
        <v>2</v>
      </c>
      <c r="I88" s="29">
        <f>'[1]сам тяж'!AF14</f>
        <v>20.074999999999999</v>
      </c>
      <c r="J88" s="30">
        <f>'[1]сам тяж'!AG14</f>
        <v>400</v>
      </c>
      <c r="K88" s="30">
        <f>'[1]сам тяж'!AH14</f>
        <v>400</v>
      </c>
      <c r="L88" s="30" t="str">
        <f>'[1]сам тяж'!AI14</f>
        <v>ZF16</v>
      </c>
      <c r="M88" s="31">
        <f>'[1]сам тяж'!AJ14</f>
        <v>5.1100000000000003</v>
      </c>
      <c r="N88" s="32">
        <f>'[1]сам тяж'!AK14</f>
        <v>20</v>
      </c>
      <c r="O88" s="33" t="str">
        <f>'[1]сам тяж'!AL14</f>
        <v>─</v>
      </c>
      <c r="P88" s="33" t="str">
        <f>'[1]сам тяж'!AM14</f>
        <v>315/80R22,5</v>
      </c>
      <c r="Q88" s="33">
        <f>'[1]сам тяж'!AN14</f>
        <v>350</v>
      </c>
      <c r="R88" s="33" t="str">
        <f>'[1]сам тяж'!AO14</f>
        <v>─</v>
      </c>
      <c r="S88" s="34" t="str">
        <f>'[1]сам тяж'!AP14</f>
        <v xml:space="preserve">зад.разгрузка, прямоуг.сеч, МКБ, МОБ, дв. КАМАЗ-740.735-400 (E-5), топл. ап. АЗПИ, система нейтрализ. ОГ(AdBlue), Common Rail, пневмоподв. каб., обогрев платф., ДЗК, аэродин.козырек, боковая защита, тахограф российского стандарта с блоком СКЗИ, УВЭОС </v>
      </c>
    </row>
    <row r="89" spans="1:20" s="74" customFormat="1" ht="51" customHeight="1" x14ac:dyDescent="0.2">
      <c r="A89" s="74" t="str">
        <f t="shared" si="7"/>
        <v>065200000060135350</v>
      </c>
      <c r="B89" s="54" t="s">
        <v>102</v>
      </c>
      <c r="C89" s="73">
        <f>VLOOKUP(B89,'[1]сам тяж'!$A$6:$AT$44,2,FALSE)</f>
        <v>4376000</v>
      </c>
      <c r="D89" s="73">
        <f>VLOOKUP(B89,'[1]сам тяж'!$A$6:$AP$67,4,FALSE)</f>
        <v>4456000</v>
      </c>
      <c r="E89" s="36">
        <f t="shared" si="5"/>
        <v>1.0182815356489945</v>
      </c>
      <c r="F89" s="37">
        <f t="shared" si="6"/>
        <v>80000</v>
      </c>
      <c r="G89" s="27" t="str">
        <f>'[1]сам тяж'!AD15</f>
        <v>6х4</v>
      </c>
      <c r="H89" s="28">
        <f>'[1]сам тяж'!AE15</f>
        <v>2</v>
      </c>
      <c r="I89" s="29">
        <f>'[1]сам тяж'!AF15</f>
        <v>20.074999999999999</v>
      </c>
      <c r="J89" s="30">
        <f>'[1]сам тяж'!AG15</f>
        <v>400</v>
      </c>
      <c r="K89" s="30">
        <f>'[1]сам тяж'!AH15</f>
        <v>400</v>
      </c>
      <c r="L89" s="30" t="str">
        <f>'[1]сам тяж'!AI15</f>
        <v>ZF16</v>
      </c>
      <c r="M89" s="31">
        <f>'[1]сам тяж'!AJ15</f>
        <v>5.1100000000000003</v>
      </c>
      <c r="N89" s="32">
        <f>'[1]сам тяж'!AK15</f>
        <v>16</v>
      </c>
      <c r="O89" s="33" t="str">
        <f>'[1]сам тяж'!AL15</f>
        <v>─</v>
      </c>
      <c r="P89" s="33" t="str">
        <f>'[1]сам тяж'!AM15</f>
        <v>315/80R22,5</v>
      </c>
      <c r="Q89" s="33">
        <f>'[1]сам тяж'!AN15</f>
        <v>350</v>
      </c>
      <c r="R89" s="33" t="str">
        <f>'[1]сам тяж'!AO15</f>
        <v>─</v>
      </c>
      <c r="S89" s="34" t="str">
        <f>'[1]сам тяж'!AP15</f>
        <v xml:space="preserve">зад.разгрузка, прямоуг.сеч, МКБ, МОБ, дв. КАМАЗ-740.735-400 (E-5), топл. ап. BOSCH, система нейтрализ. ОГ(AdBlue), Common Rail, пневмоподв. каб., обогрев платф., аэродинамич.козырек, боковая защита, тахограф российского стандарта с блоком СКЗИ, УВЭОС </v>
      </c>
    </row>
    <row r="90" spans="1:20" s="74" customFormat="1" ht="51" customHeight="1" x14ac:dyDescent="0.2">
      <c r="A90" s="74" t="str">
        <f t="shared" si="7"/>
        <v>065200000260135350</v>
      </c>
      <c r="B90" s="54" t="s">
        <v>103</v>
      </c>
      <c r="C90" s="73">
        <f>VLOOKUP(B90,'[1]сам тяж'!$A$6:$AT$44,2,FALSE)</f>
        <v>4376000</v>
      </c>
      <c r="D90" s="73">
        <f>VLOOKUP(B90,'[1]сам тяж'!$A$6:$AP$67,4,FALSE)</f>
        <v>4456000</v>
      </c>
      <c r="E90" s="36">
        <f t="shared" si="5"/>
        <v>1.0182815356489945</v>
      </c>
      <c r="F90" s="37">
        <f t="shared" si="6"/>
        <v>80000</v>
      </c>
      <c r="G90" s="27" t="str">
        <f>'[1]сам тяж'!AD16</f>
        <v>6х4</v>
      </c>
      <c r="H90" s="28">
        <f>'[1]сам тяж'!AE16</f>
        <v>2</v>
      </c>
      <c r="I90" s="29">
        <f>'[1]сам тяж'!AF16</f>
        <v>20.074999999999999</v>
      </c>
      <c r="J90" s="30">
        <f>'[1]сам тяж'!AG16</f>
        <v>400</v>
      </c>
      <c r="K90" s="30">
        <f>'[1]сам тяж'!AH16</f>
        <v>400</v>
      </c>
      <c r="L90" s="30" t="str">
        <f>'[1]сам тяж'!AI16</f>
        <v>ZF16</v>
      </c>
      <c r="M90" s="31">
        <f>'[1]сам тяж'!AJ16</f>
        <v>5.1100000000000003</v>
      </c>
      <c r="N90" s="32">
        <f>'[1]сам тяж'!AK16</f>
        <v>16</v>
      </c>
      <c r="O90" s="33" t="str">
        <f>'[1]сам тяж'!AL16</f>
        <v>─</v>
      </c>
      <c r="P90" s="33" t="str">
        <f>'[1]сам тяж'!AM16</f>
        <v>315/80R22,5</v>
      </c>
      <c r="Q90" s="33">
        <f>'[1]сам тяж'!AN16</f>
        <v>350</v>
      </c>
      <c r="R90" s="33" t="str">
        <f>'[1]сам тяж'!AO16</f>
        <v>─</v>
      </c>
      <c r="S90" s="34" t="str">
        <f>'[1]сам тяж'!AP16</f>
        <v xml:space="preserve">зад.разгрузка, прямоуг.сеч, МКБ, МОБ, дв. КАМАЗ-740.735-400 (E-5), топл. ап. АЗПИ, система нейтрализ. ОГ(AdBlue), Common Rail, пневмоподв. каб., обогрев платф., аэродинамич.козырек, боковая защита, тахограф российского стандарта с блоком СКЗИ, УВЭОС </v>
      </c>
    </row>
    <row r="91" spans="1:20" s="74" customFormat="1" ht="51" customHeight="1" x14ac:dyDescent="0.2">
      <c r="A91" s="74" t="str">
        <f t="shared" si="7"/>
        <v>065200000060145350</v>
      </c>
      <c r="B91" s="54" t="s">
        <v>104</v>
      </c>
      <c r="C91" s="73">
        <f>VLOOKUP(B91,'[1]сам тяж'!$A$6:$AT$44,2,FALSE)</f>
        <v>4361000</v>
      </c>
      <c r="D91" s="73">
        <f>VLOOKUP(B91,'[1]сам тяж'!$A$6:$AP$67,4,FALSE)</f>
        <v>4441000</v>
      </c>
      <c r="E91" s="36">
        <f t="shared" si="5"/>
        <v>1.0183444164182527</v>
      </c>
      <c r="F91" s="37">
        <f t="shared" si="6"/>
        <v>80000</v>
      </c>
      <c r="G91" s="27" t="str">
        <f>'[1]сам тяж'!AD17</f>
        <v>6х4</v>
      </c>
      <c r="H91" s="28">
        <f>'[1]сам тяж'!AE17</f>
        <v>2</v>
      </c>
      <c r="I91" s="29">
        <f>'[1]сам тяж'!AF17</f>
        <v>20.074999999999999</v>
      </c>
      <c r="J91" s="30">
        <f>'[1]сам тяж'!AG17</f>
        <v>400</v>
      </c>
      <c r="K91" s="30">
        <f>'[1]сам тяж'!AH17</f>
        <v>400</v>
      </c>
      <c r="L91" s="30" t="str">
        <f>'[1]сам тяж'!AI17</f>
        <v>ZF16</v>
      </c>
      <c r="M91" s="31">
        <f>'[1]сам тяж'!AJ17</f>
        <v>5.1100000000000003</v>
      </c>
      <c r="N91" s="32">
        <f>'[1]сам тяж'!AK17</f>
        <v>12</v>
      </c>
      <c r="O91" s="33" t="str">
        <f>'[1]сам тяж'!AL17</f>
        <v>─</v>
      </c>
      <c r="P91" s="33" t="str">
        <f>'[1]сам тяж'!AM17</f>
        <v>315/80R22,5</v>
      </c>
      <c r="Q91" s="33">
        <f>'[1]сам тяж'!AN17</f>
        <v>350</v>
      </c>
      <c r="R91" s="33" t="str">
        <f>'[1]сам тяж'!AO17</f>
        <v>─</v>
      </c>
      <c r="S91" s="34" t="str">
        <f>'[1]сам тяж'!AP17</f>
        <v xml:space="preserve">зад.разгрузка, прямоуг.сеч.,  МКБ, МОБ, дв. КАМАЗ-740.735-400 (E-5), топл. ап. BOSCH, система нейтрализ. ОГ(AdBlue), Common Rail, пневмоподв. каб., обогрев платф., аэродинамич.козырек, боковая защита,  тахограф российского стандарта с блоком СКЗИ, УВЭОС </v>
      </c>
    </row>
    <row r="92" spans="1:20" s="74" customFormat="1" ht="51" customHeight="1" x14ac:dyDescent="0.2">
      <c r="A92" s="74" t="str">
        <f t="shared" si="7"/>
        <v>065200000060144950</v>
      </c>
      <c r="B92" s="54" t="s">
        <v>105</v>
      </c>
      <c r="C92" s="73">
        <f>VLOOKUP(B92,'[1]сам тяж'!$A$6:$AT$44,2,FALSE)</f>
        <v>4567000</v>
      </c>
      <c r="D92" s="73">
        <f>VLOOKUP(B92,'[1]сам тяж'!$A$6:$AP$67,4,FALSE)</f>
        <v>4667000</v>
      </c>
      <c r="E92" s="36">
        <f t="shared" si="5"/>
        <v>1.0218962119553316</v>
      </c>
      <c r="F92" s="37">
        <f t="shared" si="6"/>
        <v>100000</v>
      </c>
      <c r="G92" s="27" t="str">
        <f>'[1]сам тяж'!AD18</f>
        <v>6х4</v>
      </c>
      <c r="H92" s="28">
        <f>'[1]сам тяж'!AE18</f>
        <v>2</v>
      </c>
      <c r="I92" s="29">
        <f>'[1]сам тяж'!AF18</f>
        <v>20.074999999999999</v>
      </c>
      <c r="J92" s="30">
        <f>'[1]сам тяж'!AG18</f>
        <v>400</v>
      </c>
      <c r="K92" s="30">
        <f>'[1]сам тяж'!AH18</f>
        <v>390</v>
      </c>
      <c r="L92" s="30" t="str">
        <f>'[1]сам тяж'!AI18</f>
        <v>ZF16</v>
      </c>
      <c r="M92" s="31">
        <f>'[1]сам тяж'!AJ18</f>
        <v>5.1100000000000003</v>
      </c>
      <c r="N92" s="32">
        <f>'[1]сам тяж'!AK18</f>
        <v>20</v>
      </c>
      <c r="O92" s="33" t="str">
        <f>'[1]сам тяж'!AL18</f>
        <v>─</v>
      </c>
      <c r="P92" s="33" t="str">
        <f>'[1]сам тяж'!AM18</f>
        <v>315/80R22,5</v>
      </c>
      <c r="Q92" s="33">
        <f>'[1]сам тяж'!AN18</f>
        <v>350</v>
      </c>
      <c r="R92" s="33" t="str">
        <f>'[1]сам тяж'!AO18</f>
        <v>─</v>
      </c>
      <c r="S92" s="34" t="str">
        <f>'[1]сам тяж'!AP18</f>
        <v xml:space="preserve">зад.разгрузка, прямоуг.сеч, МКБ, МОБ, дв. Cummins ISL 400 50 (Е-5), система нейтрализ. ОГ(AdBlue), ТНВД BOSCH, пневмоподв. каб., аэродинамич.козырек, боковая защита, тахограф российского стандарта с блоком СКЗИ, УВЭОС </v>
      </c>
    </row>
    <row r="93" spans="1:20" s="74" customFormat="1" ht="51" customHeight="1" x14ac:dyDescent="0.2">
      <c r="A93" s="74" t="str">
        <f t="shared" si="7"/>
        <v>065200000060204950</v>
      </c>
      <c r="B93" s="54" t="s">
        <v>106</v>
      </c>
      <c r="C93" s="73">
        <f>VLOOKUP(B93,'[1]сам тяж'!$A$6:$AT$44,2,FALSE)</f>
        <v>4653000</v>
      </c>
      <c r="D93" s="73">
        <f>VLOOKUP(B93,'[1]сам тяж'!$A$6:$AP$67,4,FALSE)</f>
        <v>4753000</v>
      </c>
      <c r="E93" s="36">
        <f t="shared" si="5"/>
        <v>1.021491510853213</v>
      </c>
      <c r="F93" s="37">
        <f t="shared" si="6"/>
        <v>100000</v>
      </c>
      <c r="G93" s="27" t="str">
        <f>'[1]сам тяж'!AD19</f>
        <v>6х4</v>
      </c>
      <c r="H93" s="28">
        <f>'[1]сам тяж'!AE19</f>
        <v>2</v>
      </c>
      <c r="I93" s="29">
        <f>'[1]сам тяж'!AF19</f>
        <v>20.074999999999999</v>
      </c>
      <c r="J93" s="30">
        <f>'[1]сам тяж'!AG19</f>
        <v>400</v>
      </c>
      <c r="K93" s="30">
        <f>'[1]сам тяж'!AH19</f>
        <v>390</v>
      </c>
      <c r="L93" s="30" t="str">
        <f>'[1]сам тяж'!AI19</f>
        <v>ZF16</v>
      </c>
      <c r="M93" s="31">
        <f>'[1]сам тяж'!AJ19</f>
        <v>5.1100000000000003</v>
      </c>
      <c r="N93" s="32">
        <f>'[1]сам тяж'!AK19</f>
        <v>16</v>
      </c>
      <c r="O93" s="33" t="str">
        <f>'[1]сам тяж'!AL19</f>
        <v>─</v>
      </c>
      <c r="P93" s="33" t="str">
        <f>'[1]сам тяж'!AM19</f>
        <v>315/80R22,5</v>
      </c>
      <c r="Q93" s="33">
        <f>'[1]сам тяж'!AN19</f>
        <v>350</v>
      </c>
      <c r="R93" s="33" t="str">
        <f>'[1]сам тяж'!AO19</f>
        <v>шк-пет.</v>
      </c>
      <c r="S93" s="34" t="str">
        <f>'[1]сам тяж'!AP19</f>
        <v xml:space="preserve">зад.разгрузка, овал.сеч, МКБ, МОБ,  дв. Cummins ISL 400 50 (Е-5), топл. ап. BOSCH, система нейтрализ. ОГ (AdBlue), Common Rail, пневмоподв. каб., аэродинамич.козырек, ДЗК, боковая защита, тахограф российского стандарта с блоком СКЗИ, УВЭОС </v>
      </c>
    </row>
    <row r="94" spans="1:20" s="74" customFormat="1" ht="51" customHeight="1" x14ac:dyDescent="0.2">
      <c r="A94" s="74" t="str">
        <f t="shared" si="7"/>
        <v>065200000060214950</v>
      </c>
      <c r="B94" s="54" t="s">
        <v>107</v>
      </c>
      <c r="C94" s="73">
        <f>VLOOKUP(B94,'[1]сам тяж'!$A$6:$AT$44,2,FALSE)</f>
        <v>4604000</v>
      </c>
      <c r="D94" s="73">
        <f>VLOOKUP(B94,'[1]сам тяж'!$A$6:$AP$67,4,FALSE)</f>
        <v>4704000</v>
      </c>
      <c r="E94" s="36">
        <f t="shared" si="5"/>
        <v>1.0217202432667245</v>
      </c>
      <c r="F94" s="37">
        <f t="shared" si="6"/>
        <v>100000</v>
      </c>
      <c r="G94" s="27" t="str">
        <f>'[1]сам тяж'!AD20</f>
        <v>6х4</v>
      </c>
      <c r="H94" s="28">
        <f>'[1]сам тяж'!AE20</f>
        <v>2</v>
      </c>
      <c r="I94" s="29">
        <f>'[1]сам тяж'!AF20</f>
        <v>20.074999999999999</v>
      </c>
      <c r="J94" s="30">
        <f>'[1]сам тяж'!AG20</f>
        <v>400</v>
      </c>
      <c r="K94" s="30">
        <f>'[1]сам тяж'!AH20</f>
        <v>390</v>
      </c>
      <c r="L94" s="30" t="str">
        <f>'[1]сам тяж'!AI20</f>
        <v>ZF16</v>
      </c>
      <c r="M94" s="31">
        <f>'[1]сам тяж'!AJ20</f>
        <v>5.1100000000000003</v>
      </c>
      <c r="N94" s="32">
        <f>'[1]сам тяж'!AK20</f>
        <v>16</v>
      </c>
      <c r="O94" s="33" t="str">
        <f>'[1]сам тяж'!AL20</f>
        <v>─</v>
      </c>
      <c r="P94" s="33" t="str">
        <f>'[1]сам тяж'!AM20</f>
        <v>315/80R22,5</v>
      </c>
      <c r="Q94" s="33">
        <f>'[1]сам тяж'!AN20</f>
        <v>350</v>
      </c>
      <c r="R94" s="33" t="str">
        <f>'[1]сам тяж'!AO20</f>
        <v>шк-пет.</v>
      </c>
      <c r="S94" s="34" t="str">
        <f>'[1]сам тяж'!AP20</f>
        <v xml:space="preserve">зад.разгрузка, прямоуг.сеч, МКБ, МОБ,  дв. Cummins ISL 400 50 (Е-5), топл. ап. BOSCH, система нейтрализ. ОГ (AdBlue), Common Rail, аэродинамич.козырек, боковая защита, пневмоподв. каб., тахограф российского стандарта с блоком СКЗИ, УВЭОС </v>
      </c>
    </row>
    <row r="95" spans="1:20" s="74" customFormat="1" ht="51" customHeight="1" x14ac:dyDescent="0.2">
      <c r="A95" s="74" t="str">
        <f t="shared" si="7"/>
        <v>065200000060224950</v>
      </c>
      <c r="B95" s="54" t="s">
        <v>108</v>
      </c>
      <c r="C95" s="73">
        <f>VLOOKUP(B95,'[1]сам тяж'!$A$6:$AT$44,2,FALSE)</f>
        <v>4638000</v>
      </c>
      <c r="D95" s="73">
        <f>VLOOKUP(B95,'[1]сам тяж'!$A$6:$AP$67,4,FALSE)</f>
        <v>4738000</v>
      </c>
      <c r="E95" s="36">
        <f t="shared" si="5"/>
        <v>1.0215610176800345</v>
      </c>
      <c r="F95" s="37">
        <f t="shared" si="6"/>
        <v>100000</v>
      </c>
      <c r="G95" s="27" t="str">
        <f>'[1]сам тяж'!AD21</f>
        <v>6х4</v>
      </c>
      <c r="H95" s="28">
        <f>'[1]сам тяж'!AE21</f>
        <v>2</v>
      </c>
      <c r="I95" s="29">
        <f>'[1]сам тяж'!AF21</f>
        <v>20.074999999999999</v>
      </c>
      <c r="J95" s="30">
        <f>'[1]сам тяж'!AG21</f>
        <v>400</v>
      </c>
      <c r="K95" s="30">
        <f>'[1]сам тяж'!AH21</f>
        <v>390</v>
      </c>
      <c r="L95" s="30" t="str">
        <f>'[1]сам тяж'!AI21</f>
        <v>ZF16</v>
      </c>
      <c r="M95" s="31">
        <f>'[1]сам тяж'!AJ21</f>
        <v>5.1100000000000003</v>
      </c>
      <c r="N95" s="32">
        <f>'[1]сам тяж'!AK21</f>
        <v>12</v>
      </c>
      <c r="O95" s="33" t="str">
        <f>'[1]сам тяж'!AL21</f>
        <v>─</v>
      </c>
      <c r="P95" s="33" t="str">
        <f>'[1]сам тяж'!AM21</f>
        <v>315/80R22,5</v>
      </c>
      <c r="Q95" s="33">
        <f>'[1]сам тяж'!AN21</f>
        <v>350</v>
      </c>
      <c r="R95" s="33" t="str">
        <f>'[1]сам тяж'!AO21</f>
        <v>шк-пет.</v>
      </c>
      <c r="S95" s="34" t="str">
        <f>'[1]сам тяж'!AP21</f>
        <v xml:space="preserve">зад.разгрузка, овал.сеч, МКБ, МОБ,  дв. Cummins ISL 400 50 (Е-5), топл. ап. BOSCH, система нейтрализ. ОГ (AdBlue), Common Rail, пневмоподв. каб., аэродинамич.козырек, ДЗК, боковая защита, тахограф российского стандарта с блоком СКЗИ, УВЭОС </v>
      </c>
    </row>
    <row r="96" spans="1:20" s="74" customFormat="1" ht="51" customHeight="1" x14ac:dyDescent="0.2">
      <c r="A96" s="74" t="str">
        <f t="shared" si="7"/>
        <v>065200000060244950</v>
      </c>
      <c r="B96" s="54" t="s">
        <v>109</v>
      </c>
      <c r="C96" s="73">
        <f>VLOOKUP(B96,'[1]сам тяж'!$A$6:$AT$44,2,FALSE)</f>
        <v>4589000</v>
      </c>
      <c r="D96" s="73">
        <f>VLOOKUP(B96,'[1]сам тяж'!$A$6:$AP$67,4,FALSE)</f>
        <v>4689000</v>
      </c>
      <c r="E96" s="36">
        <f t="shared" si="5"/>
        <v>1.0217912399215516</v>
      </c>
      <c r="F96" s="37">
        <f t="shared" si="6"/>
        <v>100000</v>
      </c>
      <c r="G96" s="27" t="str">
        <f>'[1]сам тяж'!AD22</f>
        <v>6х4</v>
      </c>
      <c r="H96" s="28">
        <f>'[1]сам тяж'!AE22</f>
        <v>2</v>
      </c>
      <c r="I96" s="29">
        <f>'[1]сам тяж'!AF22</f>
        <v>20.074999999999999</v>
      </c>
      <c r="J96" s="30">
        <f>'[1]сам тяж'!AG22</f>
        <v>400</v>
      </c>
      <c r="K96" s="30">
        <f>'[1]сам тяж'!AH22</f>
        <v>390</v>
      </c>
      <c r="L96" s="30" t="str">
        <f>'[1]сам тяж'!AI22</f>
        <v>ZF16</v>
      </c>
      <c r="M96" s="31">
        <f>'[1]сам тяж'!AJ22</f>
        <v>5.1100000000000003</v>
      </c>
      <c r="N96" s="32">
        <f>'[1]сам тяж'!AK22</f>
        <v>12</v>
      </c>
      <c r="O96" s="33" t="str">
        <f>'[1]сам тяж'!AL22</f>
        <v>─</v>
      </c>
      <c r="P96" s="33" t="str">
        <f>'[1]сам тяж'!AM22</f>
        <v>315/80R22,5</v>
      </c>
      <c r="Q96" s="33">
        <f>'[1]сам тяж'!AN22</f>
        <v>350</v>
      </c>
      <c r="R96" s="33" t="str">
        <f>'[1]сам тяж'!AO22</f>
        <v>шк-пет.</v>
      </c>
      <c r="S96" s="34" t="str">
        <f>'[1]сам тяж'!AP22</f>
        <v xml:space="preserve">зад.разгрузка, прямоуг.сеч, МКБ, МОБ,  дв. Cummins ISL 400 50 (Е-5), топл. ап. BOSCH, система нейтрализ. ОГ (AdBlue), Common Rail, пневмоподв. каб., аэродинамич.козырек, боковая защита, тахограф российского стандарта с блоком СКЗИ, УВЭОС </v>
      </c>
    </row>
    <row r="97" spans="1:19" s="74" customFormat="1" ht="51" customHeight="1" x14ac:dyDescent="0.2">
      <c r="A97" s="74" t="str">
        <f t="shared" si="7"/>
        <v>065200000060254950</v>
      </c>
      <c r="B97" s="54" t="s">
        <v>110</v>
      </c>
      <c r="C97" s="73">
        <f>VLOOKUP(B97,'[1]сам тяж'!$A$6:$AT$44,2,FALSE)</f>
        <v>4609000</v>
      </c>
      <c r="D97" s="73">
        <f>VLOOKUP(B97,'[1]сам тяж'!$A$6:$AP$67,4,FALSE)</f>
        <v>4709000</v>
      </c>
      <c r="E97" s="36">
        <f t="shared" si="5"/>
        <v>1.0216966804078975</v>
      </c>
      <c r="F97" s="37">
        <f t="shared" si="6"/>
        <v>100000</v>
      </c>
      <c r="G97" s="27" t="str">
        <f>'[1]сам тяж'!AD23</f>
        <v>6х4</v>
      </c>
      <c r="H97" s="28">
        <f>'[1]сам тяж'!AE23</f>
        <v>2</v>
      </c>
      <c r="I97" s="29">
        <f>'[1]сам тяж'!AF23</f>
        <v>20.074999999999999</v>
      </c>
      <c r="J97" s="30">
        <f>'[1]сам тяж'!AG23</f>
        <v>400</v>
      </c>
      <c r="K97" s="30">
        <f>'[1]сам тяж'!AH23</f>
        <v>390</v>
      </c>
      <c r="L97" s="30" t="str">
        <f>'[1]сам тяж'!AI23</f>
        <v>ZF16</v>
      </c>
      <c r="M97" s="31">
        <f>'[1]сам тяж'!AJ23</f>
        <v>5.1100000000000003</v>
      </c>
      <c r="N97" s="32">
        <f>'[1]сам тяж'!AK23</f>
        <v>20</v>
      </c>
      <c r="O97" s="33" t="str">
        <f>'[1]сам тяж'!AL23</f>
        <v>─</v>
      </c>
      <c r="P97" s="33" t="str">
        <f>'[1]сам тяж'!AM23</f>
        <v>315/80R22,5</v>
      </c>
      <c r="Q97" s="33">
        <f>'[1]сам тяж'!AN23</f>
        <v>350</v>
      </c>
      <c r="R97" s="33" t="str">
        <f>'[1]сам тяж'!AO23</f>
        <v>шк-пет.</v>
      </c>
      <c r="S97" s="34" t="str">
        <f>'[1]сам тяж'!AP23</f>
        <v xml:space="preserve">зад.разгрузка, прямоуг.сеч, МКБ, МОБ,  дв. Cummins ISL 400 50 (Е-5), топл. ап. BOSCH, система нейтрализ. ОГ (AdBlue), Common Rail, пневмоподв. каб., аэродинамич.козырек, боковая защита, тахограф российского стандарта с блоком СКЗИ, УВЭОС </v>
      </c>
    </row>
    <row r="98" spans="1:19" s="74" customFormat="1" ht="51" customHeight="1" x14ac:dyDescent="0.2">
      <c r="A98" s="74" t="str">
        <f t="shared" si="7"/>
        <v>065200000060415350</v>
      </c>
      <c r="B98" s="54" t="s">
        <v>111</v>
      </c>
      <c r="C98" s="73">
        <f>VLOOKUP(B98,'[1]сам тяж'!$A$6:$AT$44,2,FALSE)</f>
        <v>4393000</v>
      </c>
      <c r="D98" s="73">
        <f>VLOOKUP(B98,'[1]сам тяж'!$A$6:$AP$67,4,FALSE)</f>
        <v>4481000</v>
      </c>
      <c r="E98" s="36">
        <f t="shared" si="5"/>
        <v>1.0200318688823127</v>
      </c>
      <c r="F98" s="37">
        <f t="shared" si="6"/>
        <v>88000</v>
      </c>
      <c r="G98" s="27" t="str">
        <f>'[1]сам тяж'!AD24</f>
        <v>6х4</v>
      </c>
      <c r="H98" s="28">
        <f>'[1]сам тяж'!AE24</f>
        <v>2</v>
      </c>
      <c r="I98" s="29">
        <f>'[1]сам тяж'!AF24</f>
        <v>20.074999999999999</v>
      </c>
      <c r="J98" s="30">
        <f>'[1]сам тяж'!AG24</f>
        <v>400</v>
      </c>
      <c r="K98" s="30">
        <f>'[1]сам тяж'!AH24</f>
        <v>400</v>
      </c>
      <c r="L98" s="30" t="str">
        <f>'[1]сам тяж'!AI24</f>
        <v>ZF16</v>
      </c>
      <c r="M98" s="31">
        <f>'[1]сам тяж'!AJ24</f>
        <v>5.1100000000000003</v>
      </c>
      <c r="N98" s="32">
        <f>'[1]сам тяж'!AK24</f>
        <v>20</v>
      </c>
      <c r="O98" s="33">
        <f>'[1]сам тяж'!AL24</f>
        <v>1</v>
      </c>
      <c r="P98" s="33" t="str">
        <f>'[1]сам тяж'!AM24</f>
        <v>315/80R22,5</v>
      </c>
      <c r="Q98" s="33">
        <f>'[1]сам тяж'!AN24</f>
        <v>350</v>
      </c>
      <c r="R98" s="33" t="str">
        <f>'[1]сам тяж'!AO24</f>
        <v>─</v>
      </c>
      <c r="S98" s="34" t="str">
        <f>'[1]сам тяж'!AP24</f>
        <v xml:space="preserve">зад.разгрузка, прямоуг.сеч, МКБ, МОБ, дв. КАМАЗ-740.735-400 (E-5), топл. ап. BOSCH, Common Rail, система нейтрализ. ОГ (AdBlue), пневмоподв. каб.,обогрев платф., ДЗК, аэродин.козырек, боковая защита, тахограф российского стандарта с блоком СКЗИ, УВЭОС </v>
      </c>
    </row>
    <row r="99" spans="1:19" s="74" customFormat="1" ht="51" x14ac:dyDescent="0.2">
      <c r="A99" s="74" t="str">
        <f t="shared" si="7"/>
        <v>065200000260415350</v>
      </c>
      <c r="B99" s="54" t="s">
        <v>112</v>
      </c>
      <c r="C99" s="73">
        <f>VLOOKUP(B99,'[1]сам тяж'!$A$6:$AT$44,2,FALSE)</f>
        <v>4393000</v>
      </c>
      <c r="D99" s="73">
        <f>VLOOKUP(B99,'[1]сам тяж'!$A$6:$AP$67,4,FALSE)</f>
        <v>4481000</v>
      </c>
      <c r="E99" s="36">
        <f t="shared" si="5"/>
        <v>1.0200318688823127</v>
      </c>
      <c r="F99" s="37">
        <f t="shared" si="6"/>
        <v>88000</v>
      </c>
      <c r="G99" s="27" t="str">
        <f>'[1]сам тяж'!AD25</f>
        <v>6х4</v>
      </c>
      <c r="H99" s="28">
        <f>'[1]сам тяж'!AE25</f>
        <v>2</v>
      </c>
      <c r="I99" s="29">
        <f>'[1]сам тяж'!AF25</f>
        <v>20.074999999999999</v>
      </c>
      <c r="J99" s="30">
        <f>'[1]сам тяж'!AG25</f>
        <v>400</v>
      </c>
      <c r="K99" s="30">
        <f>'[1]сам тяж'!AH25</f>
        <v>400</v>
      </c>
      <c r="L99" s="30" t="str">
        <f>'[1]сам тяж'!AI25</f>
        <v>ZF16</v>
      </c>
      <c r="M99" s="31">
        <f>'[1]сам тяж'!AJ25</f>
        <v>5.1100000000000003</v>
      </c>
      <c r="N99" s="32">
        <f>'[1]сам тяж'!AK25</f>
        <v>20</v>
      </c>
      <c r="O99" s="33">
        <f>'[1]сам тяж'!AL25</f>
        <v>1</v>
      </c>
      <c r="P99" s="33" t="str">
        <f>'[1]сам тяж'!AM25</f>
        <v>315/80R22,5</v>
      </c>
      <c r="Q99" s="33">
        <f>'[1]сам тяж'!AN25</f>
        <v>350</v>
      </c>
      <c r="R99" s="33" t="str">
        <f>'[1]сам тяж'!AO25</f>
        <v>─</v>
      </c>
      <c r="S99" s="34" t="str">
        <f>'[1]сам тяж'!AP25</f>
        <v xml:space="preserve">зад.разгрузка, прямоуг.сеч, МКБ, МОБ, дв. КАМАЗ-740.735-400 (E-5), топл. ап. АЗПИ, Common Rail, система нейтрализ. ОГ (AdBlue), пневмоподв. каб.,обогрев платф., ДЗК, аэродин.козырек, боковая защита, тахограф российского стандарта с блоком СКЗИ, УВЭОС </v>
      </c>
    </row>
    <row r="100" spans="1:19" s="74" customFormat="1" ht="89.25" x14ac:dyDescent="0.2">
      <c r="B100" s="54" t="s">
        <v>113</v>
      </c>
      <c r="C100" s="73">
        <f>VLOOKUP(B100,'[1]сам тяж'!$A$6:$AT$44,2,FALSE)</f>
        <v>4393000</v>
      </c>
      <c r="D100" s="73">
        <f>VLOOKUP(B100,'[1]сам тяж'!$A$6:$AP$67,4,FALSE)</f>
        <v>4481000</v>
      </c>
      <c r="E100" s="36">
        <f>D100/C100</f>
        <v>1.0200318688823127</v>
      </c>
      <c r="F100" s="37">
        <f>D100-C100</f>
        <v>88000</v>
      </c>
      <c r="G100" s="27" t="str">
        <f>'[1]сам тяж'!AD26</f>
        <v>6х4</v>
      </c>
      <c r="H100" s="27">
        <f>'[1]сам тяж'!AE26</f>
        <v>2</v>
      </c>
      <c r="I100" s="27">
        <f>'[1]сам тяж'!AF26</f>
        <v>20.074999999999999</v>
      </c>
      <c r="J100" s="27">
        <f>'[1]сам тяж'!AG26</f>
        <v>400</v>
      </c>
      <c r="K100" s="27">
        <f>'[1]сам тяж'!AH26</f>
        <v>400</v>
      </c>
      <c r="L100" s="27" t="str">
        <f>'[1]сам тяж'!AI26</f>
        <v>ZF16</v>
      </c>
      <c r="M100" s="27">
        <f>'[1]сам тяж'!AJ26</f>
        <v>5.1100000000000003</v>
      </c>
      <c r="N100" s="27">
        <f>'[1]сам тяж'!AK26</f>
        <v>20</v>
      </c>
      <c r="O100" s="27">
        <f>'[1]сам тяж'!AL26</f>
        <v>1</v>
      </c>
      <c r="P100" s="27" t="str">
        <f>'[1]сам тяж'!AM26</f>
        <v>315/80R22,5</v>
      </c>
      <c r="Q100" s="27">
        <f>'[1]сам тяж'!AN26</f>
        <v>350</v>
      </c>
      <c r="R100" s="27" t="str">
        <f>'[1]сам тяж'!AO26</f>
        <v>─</v>
      </c>
      <c r="S100" s="56" t="str">
        <f>'[1]сам тяж'!AP26</f>
        <v xml:space="preserve">зад.разгрузка, прямоуг.сеч, МКБ, МОБ, дв. КАМАЗ-740.735-400 (E-5), топл. ап. BOSCH, Common Rail, система нейтрализ. ОГ (AdBlue), пневмоподв. каб.,обогрев платф., тахограф российского стандарта с блоком СКЗИ, УВЭОС, исп. "ЮГ" (аудиосистема + 2 аудиоколонки , защитная сетка на приборы светотехники (головные + ПТФ+задние), напольные коврики резиновые, автономный воздушный отопитель "Планар 4Д", накладной кондиционер 3,5 кВТ (в составе штатной системы вентиляции кабины) </v>
      </c>
    </row>
    <row r="101" spans="1:19" s="74" customFormat="1" ht="102" x14ac:dyDescent="0.2">
      <c r="A101" s="74" t="str">
        <f>"0"&amp;LEFT(B101,FIND("-",B101)-1)&amp;LEFT("00000000",8-ABS(IFERROR(FIND("-",B101,FIND("-",B101)+1),0)-FIND("-",B101))+1+IF(FIND("-",B101)=5,1,0))&amp;RIGHT(LEFT(B101,IFERROR(FIND("-",B101,FIND("-",B101)+1),0)-1),LEN(LEFT(B101,IFERROR(FIND("-",B101,FIND("-",B101)+1),0)-1))-FIND("-",B101))&amp;RIGHT(LEFT(B101,IFERROR(FIND("-",B101,FIND("-",B101)+1),0)+2),2)&amp;"50"</f>
        <v>065200020260415350</v>
      </c>
      <c r="B101" s="54" t="s">
        <v>114</v>
      </c>
      <c r="C101" s="73">
        <f>VLOOKUP(B101,'[1]сам тяж'!$A$6:$AT$44,2,FALSE)</f>
        <v>4393000</v>
      </c>
      <c r="D101" s="73">
        <f>VLOOKUP(B101,'[1]сам тяж'!$A$6:$AP$67,4,FALSE)</f>
        <v>4481000</v>
      </c>
      <c r="E101" s="36">
        <f>D101/C101</f>
        <v>1.0200318688823127</v>
      </c>
      <c r="F101" s="37">
        <f>D101-C101</f>
        <v>88000</v>
      </c>
      <c r="G101" s="27" t="str">
        <f>'[1]сам тяж'!AD27</f>
        <v>6х4</v>
      </c>
      <c r="H101" s="28">
        <f>'[1]сам тяж'!AE27</f>
        <v>2</v>
      </c>
      <c r="I101" s="29">
        <f>'[1]сам тяж'!AF27</f>
        <v>20.074999999999999</v>
      </c>
      <c r="J101" s="30">
        <f>'[1]сам тяж'!AG27</f>
        <v>400</v>
      </c>
      <c r="K101" s="30">
        <f>'[1]сам тяж'!AH27</f>
        <v>400</v>
      </c>
      <c r="L101" s="30" t="str">
        <f>'[1]сам тяж'!AI27</f>
        <v>ZF16</v>
      </c>
      <c r="M101" s="31">
        <f>'[1]сам тяж'!AJ27</f>
        <v>5.1100000000000003</v>
      </c>
      <c r="N101" s="32">
        <f>'[1]сам тяж'!AK27</f>
        <v>20</v>
      </c>
      <c r="O101" s="33">
        <f>'[1]сам тяж'!AL27</f>
        <v>1</v>
      </c>
      <c r="P101" s="33" t="str">
        <f>'[1]сам тяж'!AM27</f>
        <v>315/80R22,5</v>
      </c>
      <c r="Q101" s="33">
        <f>'[1]сам тяж'!AN27</f>
        <v>350</v>
      </c>
      <c r="R101" s="33" t="str">
        <f>'[1]сам тяж'!AO27</f>
        <v>─</v>
      </c>
      <c r="S101" s="34" t="str">
        <f>'[1]сам тяж'!AP27</f>
        <v xml:space="preserve">зад.разгрузка, прямоуг.сеч, МКБ, МОБ, дв. КАМАЗ-740.735-400 (E-5), топл. ап. АЗПИ, Common Rail, система нейтрализ. ОГ (AdBlue), пневмоподв. каб.,обогрев платф., тахограф российского стандарта с блоком СКЗИ, УВЭОС, антенна, исп. "ЮГ" (аудиосистема + 2 аудиоколонки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
    </row>
    <row r="102" spans="1:19" s="74" customFormat="1" ht="102" x14ac:dyDescent="0.2">
      <c r="A102" s="74" t="str">
        <f>"0"&amp;LEFT(B102,FIND("-",B102)-1)&amp;LEFT("00000000",8-ABS(IFERROR(FIND("-",B102,FIND("-",B102)+1),0)-FIND("-",B102))+1+IF(FIND("-",B102)=5,1,0))&amp;RIGHT(LEFT(B102,IFERROR(FIND("-",B102,FIND("-",B102)+1),0)-1),LEN(LEFT(B102,IFERROR(FIND("-",B102,FIND("-",B102)+1),0)-1))-FIND("-",B102))&amp;RIGHT(LEFT(B102,IFERROR(FIND("-",B102,FIND("-",B102)+1),0)+2),2)&amp;"50"</f>
        <v>065200030260415350</v>
      </c>
      <c r="B102" s="54" t="s">
        <v>115</v>
      </c>
      <c r="C102" s="73">
        <f>VLOOKUP(B102,'[1]сам тяж'!$A$6:$AT$44,2,FALSE)</f>
        <v>4393000</v>
      </c>
      <c r="D102" s="73">
        <f>VLOOKUP(B102,'[1]сам тяж'!$A$6:$AP$67,4,FALSE)</f>
        <v>4481000</v>
      </c>
      <c r="E102" s="36">
        <f>D102/C102</f>
        <v>1.0200318688823127</v>
      </c>
      <c r="F102" s="37">
        <f>D102-C102</f>
        <v>88000</v>
      </c>
      <c r="G102" s="27" t="str">
        <f>'[1]сам тяж'!AD27</f>
        <v>6х4</v>
      </c>
      <c r="H102" s="28">
        <f>'[1]сам тяж'!AE27</f>
        <v>2</v>
      </c>
      <c r="I102" s="29">
        <f>'[1]сам тяж'!AF27</f>
        <v>20.074999999999999</v>
      </c>
      <c r="J102" s="30">
        <f>'[1]сам тяж'!AG27</f>
        <v>400</v>
      </c>
      <c r="K102" s="30">
        <f>'[1]сам тяж'!AH27</f>
        <v>400</v>
      </c>
      <c r="L102" s="30" t="str">
        <f>'[1]сам тяж'!AI27</f>
        <v>ZF16</v>
      </c>
      <c r="M102" s="31">
        <f>'[1]сам тяж'!AJ27</f>
        <v>5.1100000000000003</v>
      </c>
      <c r="N102" s="32">
        <f>'[1]сам тяж'!AK27</f>
        <v>20</v>
      </c>
      <c r="O102" s="33">
        <f>'[1]сам тяж'!AL27</f>
        <v>1</v>
      </c>
      <c r="P102" s="33" t="str">
        <f>'[1]сам тяж'!AM27</f>
        <v>315/80R22,5</v>
      </c>
      <c r="Q102" s="33">
        <f>'[1]сам тяж'!AN27</f>
        <v>350</v>
      </c>
      <c r="R102" s="33" t="str">
        <f>'[1]сам тяж'!AO27</f>
        <v>─</v>
      </c>
      <c r="S102" s="34" t="str">
        <f>'[1]сам тяж'!AP27</f>
        <v xml:space="preserve">зад.разгрузка, прямоуг.сеч, МКБ, МОБ, дв. КАМАЗ-740.735-400 (E-5), топл. ап. АЗПИ, Common Rail, система нейтрализ. ОГ (AdBlue), пневмоподв. каб.,обогрев платф., тахограф российского стандарта с блоком СКЗИ, УВЭОС, антенна, исп. "ЮГ" (аудиосистема + 2 аудиоколонки + преобразователь напряжения 24/12В, защитная сетка на приборы светотехники (головные + ПТФ), напольные коврики резиновые, автономный воздушный отопитель "Планар 4Д", накладной кондиционер 3,5 кВТ (в составе штатной системы вентиляции кабины) </v>
      </c>
    </row>
    <row r="103" spans="1:19" s="74" customFormat="1" ht="76.5" customHeight="1" x14ac:dyDescent="0.2">
      <c r="A103" s="74" t="str">
        <f t="shared" si="7"/>
        <v>065200000000014950</v>
      </c>
      <c r="B103" s="54" t="s">
        <v>116</v>
      </c>
      <c r="C103" s="73">
        <f>VLOOKUP(B103,'[1]сам тяж'!$A$6:$AT$44,2,FALSE)</f>
        <v>5216000</v>
      </c>
      <c r="D103" s="73">
        <f>VLOOKUP(B103,'[1]сам тяж'!$A$6:$AP$67,4,FALSE)</f>
        <v>5321000</v>
      </c>
      <c r="E103" s="36">
        <f>D103/C103</f>
        <v>1.0201303680981595</v>
      </c>
      <c r="F103" s="37">
        <f>D103-C103</f>
        <v>105000</v>
      </c>
      <c r="G103" s="27" t="str">
        <f>'[1]сам тяж'!AD30</f>
        <v>6х4</v>
      </c>
      <c r="H103" s="28">
        <f>'[1]сам тяж'!AE30</f>
        <v>2</v>
      </c>
      <c r="I103" s="29">
        <f>'[1]сам тяж'!AF30</f>
        <v>21</v>
      </c>
      <c r="J103" s="30">
        <f>'[1]сам тяж'!AG30</f>
        <v>400</v>
      </c>
      <c r="K103" s="30">
        <f>'[1]сам тяж'!AH30</f>
        <v>390</v>
      </c>
      <c r="L103" s="30" t="str">
        <f>'[1]сам тяж'!AI30</f>
        <v>ZF16</v>
      </c>
      <c r="M103" s="31">
        <f>'[1]сам тяж'!AJ30</f>
        <v>5.1100000000000003</v>
      </c>
      <c r="N103" s="32">
        <f>'[1]сам тяж'!AK30</f>
        <v>16</v>
      </c>
      <c r="O103" s="33" t="str">
        <f>'[1]сам тяж'!AL30</f>
        <v>─</v>
      </c>
      <c r="P103" s="33" t="str">
        <f>'[1]сам тяж'!AM30</f>
        <v>315/80R22,5</v>
      </c>
      <c r="Q103" s="33">
        <f>'[1]сам тяж'!AN30</f>
        <v>350</v>
      </c>
      <c r="R103" s="33" t="str">
        <f>'[1]сам тяж'!AO30</f>
        <v>─</v>
      </c>
      <c r="S103" s="34" t="str">
        <f>'[1]сам тяж'!AP30</f>
        <v>зад.разгрузка, прямоуг.сеч, дв. Cummins ISL 400 50 (Е-5), КПП ZF 16S1820TO, система нейтрализ. ОГ(AdBlue), МКБ, МОБ, ASR, кабина Daimler (низкая), кондиционер, отопитель каб. Webasto AT 2000 STC, ДЗК, боковая защита, тахограф российского стандарта с блоком СКЗИ, обогрев платформы, полог, лестница, гидрооборудование HYVA</v>
      </c>
    </row>
    <row r="104" spans="1:19" s="74" customFormat="1" ht="51" x14ac:dyDescent="0.2">
      <c r="B104" s="54" t="s">
        <v>117</v>
      </c>
      <c r="C104" s="73">
        <f>VLOOKUP(B104,'[1]сам тяж'!$A$6:$AT$44,2,FALSE)</f>
        <v>4748000</v>
      </c>
      <c r="D104" s="73">
        <f>VLOOKUP(B104,'[1]сам тяж'!$A$6:$AP$67,4,FALSE)</f>
        <v>4857000</v>
      </c>
      <c r="E104" s="36">
        <f>D104/C104</f>
        <v>1.0229570345408594</v>
      </c>
      <c r="F104" s="37">
        <f>D104-C104</f>
        <v>109000</v>
      </c>
      <c r="G104" s="27" t="str">
        <f>'[1]сам тяж'!AD29</f>
        <v>6х4</v>
      </c>
      <c r="H104" s="27">
        <f>'[1]сам тяж'!AE29</f>
        <v>2</v>
      </c>
      <c r="I104" s="27">
        <f>'[1]сам тяж'!AF29</f>
        <v>20.074999999999999</v>
      </c>
      <c r="J104" s="27">
        <f>'[1]сам тяж'!AG29</f>
        <v>400</v>
      </c>
      <c r="K104" s="27">
        <f>'[1]сам тяж'!AH29</f>
        <v>390</v>
      </c>
      <c r="L104" s="27" t="str">
        <f>'[1]сам тяж'!AI29</f>
        <v>ZF16</v>
      </c>
      <c r="M104" s="27">
        <f>'[1]сам тяж'!AJ29</f>
        <v>5.1100000000000003</v>
      </c>
      <c r="N104" s="27">
        <f>'[1]сам тяж'!AK29</f>
        <v>20</v>
      </c>
      <c r="O104" s="27" t="str">
        <f>'[1]сам тяж'!AL29</f>
        <v>─</v>
      </c>
      <c r="P104" s="27" t="str">
        <f>'[1]сам тяж'!AM29</f>
        <v>315/80R22,5</v>
      </c>
      <c r="Q104" s="27">
        <f>'[1]сам тяж'!AN29</f>
        <v>350</v>
      </c>
      <c r="R104" s="27" t="str">
        <f>'[1]сам тяж'!AO29</f>
        <v>─</v>
      </c>
      <c r="S104" s="56" t="str">
        <f>'[1]сам тяж'!AP29</f>
        <v xml:space="preserve">зад.разгрузка, прямоуг.сеч, МКБ, МОБ, дв. Cummins ISL 400 50 (Е-5), система нейтрализ. ОГ(AdBlue), ТНВД BOSCH, КОМ FH 9731, пневмоподв. каб., ДЗК, аэродин.козырек, боковая защита, тахограф российского стандарта с блоком СКЗИ, рестайлинг 2, УВЭОС </v>
      </c>
    </row>
    <row r="105" spans="1:19" s="74" customFormat="1" ht="51" customHeight="1" x14ac:dyDescent="0.2">
      <c r="A105" s="74" t="str">
        <f t="shared" si="7"/>
        <v>065201000060104950</v>
      </c>
      <c r="B105" s="54" t="s">
        <v>118</v>
      </c>
      <c r="C105" s="73">
        <f>VLOOKUP(B105,'[1]сам тяж'!$A$6:$AT$44,2,FALSE)</f>
        <v>5099000</v>
      </c>
      <c r="D105" s="73">
        <f>VLOOKUP(B105,'[1]сам тяж'!$A$6:$AP$67,4,FALSE)</f>
        <v>5199000</v>
      </c>
      <c r="E105" s="36">
        <f t="shared" si="5"/>
        <v>1.0196116885663855</v>
      </c>
      <c r="F105" s="37">
        <f t="shared" si="6"/>
        <v>100000</v>
      </c>
      <c r="G105" s="27" t="str">
        <f>'[1]сам тяж'!AD31</f>
        <v>8х4</v>
      </c>
      <c r="H105" s="28">
        <f>'[1]сам тяж'!AE31</f>
        <v>2</v>
      </c>
      <c r="I105" s="29">
        <f>'[1]сам тяж'!AF31</f>
        <v>25.57</v>
      </c>
      <c r="J105" s="30">
        <f>'[1]сам тяж'!AG31</f>
        <v>400</v>
      </c>
      <c r="K105" s="30">
        <f>'[1]сам тяж'!AH31</f>
        <v>390</v>
      </c>
      <c r="L105" s="30" t="str">
        <f>'[1]сам тяж'!AI31</f>
        <v>ZF16</v>
      </c>
      <c r="M105" s="31">
        <f>'[1]сам тяж'!AJ31</f>
        <v>5.1100000000000003</v>
      </c>
      <c r="N105" s="32">
        <f>'[1]сам тяж'!AK31</f>
        <v>20</v>
      </c>
      <c r="O105" s="33" t="str">
        <f>'[1]сам тяж'!AL31</f>
        <v>─</v>
      </c>
      <c r="P105" s="33" t="str">
        <f>'[1]сам тяж'!AM31</f>
        <v>315/80R22,5</v>
      </c>
      <c r="Q105" s="33">
        <f>'[1]сам тяж'!AN31</f>
        <v>210</v>
      </c>
      <c r="R105" s="33" t="str">
        <f>'[1]сам тяж'!AO31</f>
        <v>─</v>
      </c>
      <c r="S105" s="34" t="str">
        <f>'[1]сам тяж'!AP31</f>
        <v xml:space="preserve">зад.разгрузка, овал.сеч., МКБ, МОБ, дв. Cummins ISL 400 50 (Е-5), топл. ап. BOSCH, Common Rail, система нейтрализ. ОГ (AdBlue), аэродинам.козырек, ДЗК, боковая защита, пневмоподв. каб., тахограф российского стандарта с блоком СКЗИ, УВЭОС </v>
      </c>
    </row>
    <row r="106" spans="1:19" s="74" customFormat="1" ht="51" customHeight="1" x14ac:dyDescent="0.2">
      <c r="A106" s="74" t="str">
        <f t="shared" si="7"/>
        <v>065201000060114950</v>
      </c>
      <c r="B106" s="54" t="s">
        <v>119</v>
      </c>
      <c r="C106" s="73">
        <f>VLOOKUP(B106,'[1]сам тяж'!$A$6:$AT$44,2,FALSE)</f>
        <v>5094000</v>
      </c>
      <c r="D106" s="73">
        <f>VLOOKUP(B106,'[1]сам тяж'!$A$6:$AP$67,4,FALSE)</f>
        <v>5194000</v>
      </c>
      <c r="E106" s="36">
        <f t="shared" si="5"/>
        <v>1.0196309383588535</v>
      </c>
      <c r="F106" s="37">
        <f t="shared" si="6"/>
        <v>100000</v>
      </c>
      <c r="G106" s="27" t="str">
        <f>'[1]сам тяж'!AD32</f>
        <v>8х4</v>
      </c>
      <c r="H106" s="28">
        <f>'[1]сам тяж'!AE32</f>
        <v>2</v>
      </c>
      <c r="I106" s="29">
        <f>'[1]сам тяж'!AF32</f>
        <v>25.57</v>
      </c>
      <c r="J106" s="30">
        <f>'[1]сам тяж'!AG32</f>
        <v>400</v>
      </c>
      <c r="K106" s="30">
        <f>'[1]сам тяж'!AH32</f>
        <v>390</v>
      </c>
      <c r="L106" s="30" t="str">
        <f>'[1]сам тяж'!AI32</f>
        <v>ZF16</v>
      </c>
      <c r="M106" s="31">
        <f>'[1]сам тяж'!AJ32</f>
        <v>5.1100000000000003</v>
      </c>
      <c r="N106" s="32">
        <f>'[1]сам тяж'!AK32</f>
        <v>16</v>
      </c>
      <c r="O106" s="33" t="str">
        <f>'[1]сам тяж'!AL32</f>
        <v>─</v>
      </c>
      <c r="P106" s="33" t="str">
        <f>'[1]сам тяж'!AM32</f>
        <v>315/80R22,5</v>
      </c>
      <c r="Q106" s="33">
        <f>'[1]сам тяж'!AN32</f>
        <v>210</v>
      </c>
      <c r="R106" s="33" t="str">
        <f>'[1]сам тяж'!AO32</f>
        <v>─</v>
      </c>
      <c r="S106" s="34" t="str">
        <f>'[1]сам тяж'!AP32</f>
        <v xml:space="preserve">зад.разгрузка, овал.сеч., МКБ, МОБ, дв. Cummins ISL 400 50 (Е-5), топл. ап. BOSCH, Common Rail, система нейтрализ. ОГ (AdBlue), аэродинам.козырек, ДЗК, боковая защита, пневмоподв. каб., тахограф российского стандарта с блоком СКЗИ, УВЭОС  </v>
      </c>
    </row>
    <row r="107" spans="1:19" s="74" customFormat="1" ht="51" customHeight="1" x14ac:dyDescent="0.2">
      <c r="A107" s="74" t="str">
        <f t="shared" si="7"/>
        <v>065201000060125350</v>
      </c>
      <c r="B107" s="54" t="s">
        <v>120</v>
      </c>
      <c r="C107" s="73">
        <f>VLOOKUP(B107,'[1]сам тяж'!$A$6:$AT$44,2,FALSE)</f>
        <v>4850000</v>
      </c>
      <c r="D107" s="73">
        <f>VLOOKUP(B107,'[1]сам тяж'!$A$6:$AP$67,4,FALSE)</f>
        <v>4930000</v>
      </c>
      <c r="E107" s="36">
        <f t="shared" si="5"/>
        <v>1.0164948453608247</v>
      </c>
      <c r="F107" s="37">
        <f t="shared" si="6"/>
        <v>80000</v>
      </c>
      <c r="G107" s="27" t="str">
        <f>'[1]сам тяж'!AD33</f>
        <v>8х4</v>
      </c>
      <c r="H107" s="28">
        <f>'[1]сам тяж'!AE33</f>
        <v>2</v>
      </c>
      <c r="I107" s="29">
        <f>'[1]сам тяж'!AF33</f>
        <v>25.57</v>
      </c>
      <c r="J107" s="30">
        <f>'[1]сам тяж'!AG33</f>
        <v>400</v>
      </c>
      <c r="K107" s="30">
        <f>'[1]сам тяж'!AH33</f>
        <v>400</v>
      </c>
      <c r="L107" s="30" t="str">
        <f>'[1]сам тяж'!AI33</f>
        <v>ZF16</v>
      </c>
      <c r="M107" s="31">
        <f>'[1]сам тяж'!AJ33</f>
        <v>5.1100000000000003</v>
      </c>
      <c r="N107" s="32">
        <f>'[1]сам тяж'!AK33</f>
        <v>20</v>
      </c>
      <c r="O107" s="33" t="str">
        <f>'[1]сам тяж'!AL33</f>
        <v>─</v>
      </c>
      <c r="P107" s="33" t="str">
        <f>'[1]сам тяж'!AM33</f>
        <v>315/80R22,5</v>
      </c>
      <c r="Q107" s="33">
        <f>'[1]сам тяж'!AN33</f>
        <v>210</v>
      </c>
      <c r="R107" s="33" t="str">
        <f>'[1]сам тяж'!AO33</f>
        <v>─</v>
      </c>
      <c r="S107" s="34" t="str">
        <f>'[1]сам тяж'!AP33</f>
        <v xml:space="preserve">зад.разгрузка, прямоуг.сеч, МКБ, МОБ, дв. КАМАЗ-740.735-400 (Е-5), топл. ап. BOSCH, Common Rail, система нейтрализ. ОГ (AdBlue), аэродинам.козырек, ДЗК, боковая защита, пневмоподв. каб., тахограф российского стандарта с блоком СКЗИ, УВЭОС  </v>
      </c>
    </row>
    <row r="108" spans="1:19" s="74" customFormat="1" ht="51" customHeight="1" x14ac:dyDescent="0.2">
      <c r="A108" s="74" t="str">
        <f t="shared" si="7"/>
        <v>065201000060124950</v>
      </c>
      <c r="B108" s="54" t="s">
        <v>121</v>
      </c>
      <c r="C108" s="73">
        <f>VLOOKUP(B108,'[1]сам тяж'!$A$6:$AT$44,2,FALSE)</f>
        <v>5050000</v>
      </c>
      <c r="D108" s="73">
        <f>VLOOKUP(B108,'[1]сам тяж'!$A$6:$AP$67,4,FALSE)</f>
        <v>5150000</v>
      </c>
      <c r="E108" s="36">
        <f t="shared" si="5"/>
        <v>1.0198019801980198</v>
      </c>
      <c r="F108" s="37">
        <f t="shared" si="6"/>
        <v>100000</v>
      </c>
      <c r="G108" s="27" t="str">
        <f>'[1]сам тяж'!AD34</f>
        <v>8х4</v>
      </c>
      <c r="H108" s="28">
        <f>'[1]сам тяж'!AE34</f>
        <v>2</v>
      </c>
      <c r="I108" s="29">
        <f>'[1]сам тяж'!AF34</f>
        <v>25.57</v>
      </c>
      <c r="J108" s="30">
        <f>'[1]сам тяж'!AG34</f>
        <v>400</v>
      </c>
      <c r="K108" s="30">
        <f>'[1]сам тяж'!AH34</f>
        <v>390</v>
      </c>
      <c r="L108" s="30" t="str">
        <f>'[1]сам тяж'!AI34</f>
        <v>ZF16</v>
      </c>
      <c r="M108" s="31">
        <f>'[1]сам тяж'!AJ34</f>
        <v>5.1100000000000003</v>
      </c>
      <c r="N108" s="32">
        <f>'[1]сам тяж'!AK34</f>
        <v>20</v>
      </c>
      <c r="O108" s="33" t="str">
        <f>'[1]сам тяж'!AL34</f>
        <v>─</v>
      </c>
      <c r="P108" s="33" t="str">
        <f>'[1]сам тяж'!AM34</f>
        <v>315/80R22,5</v>
      </c>
      <c r="Q108" s="33">
        <f>'[1]сам тяж'!AN34</f>
        <v>210</v>
      </c>
      <c r="R108" s="33" t="str">
        <f>'[1]сам тяж'!AO34</f>
        <v>─</v>
      </c>
      <c r="S108" s="34" t="str">
        <f>'[1]сам тяж'!AP34</f>
        <v xml:space="preserve">зад.разгрузка, прямоуг.сеч, МКБ, МОБ, дв. Cummins ISL 400 50 (Е-5), топл. ап. BOSCH, Common Rail, система нейтрализ. ОГ (AdBlue), аэродинам.козырек, ДЗК, боковая защита,пневмоподв. каб., тахограф российского стандарта с блоком СКЗИ, УВЭОС  </v>
      </c>
    </row>
    <row r="109" spans="1:19" s="74" customFormat="1" ht="76.5" customHeight="1" x14ac:dyDescent="0.2">
      <c r="A109" s="74" t="str">
        <f t="shared" si="7"/>
        <v>065201000000014950</v>
      </c>
      <c r="B109" s="54" t="s">
        <v>122</v>
      </c>
      <c r="C109" s="73">
        <f>VLOOKUP(B109,'[1]сам тяж'!$A$6:$AT$44,2,FALSE)</f>
        <v>6105000</v>
      </c>
      <c r="D109" s="73">
        <f>VLOOKUP(B109,'[1]сам тяж'!$A$6:$AP$67,4,FALSE)</f>
        <v>6225000</v>
      </c>
      <c r="E109" s="36">
        <f t="shared" si="5"/>
        <v>1.0196560196560196</v>
      </c>
      <c r="F109" s="37">
        <f t="shared" si="6"/>
        <v>120000</v>
      </c>
      <c r="G109" s="27" t="str">
        <f>'[1]сам тяж'!AD35</f>
        <v>8х4</v>
      </c>
      <c r="H109" s="28">
        <f>'[1]сам тяж'!AE35</f>
        <v>2</v>
      </c>
      <c r="I109" s="29">
        <f>'[1]сам тяж'!AF35</f>
        <v>27</v>
      </c>
      <c r="J109" s="30">
        <f>'[1]сам тяж'!AG35</f>
        <v>400</v>
      </c>
      <c r="K109" s="30">
        <f>'[1]сам тяж'!AH35</f>
        <v>390</v>
      </c>
      <c r="L109" s="30" t="str">
        <f>'[1]сам тяж'!AI35</f>
        <v>ZF16</v>
      </c>
      <c r="M109" s="31">
        <f>'[1]сам тяж'!AJ35</f>
        <v>5.1100000000000003</v>
      </c>
      <c r="N109" s="32">
        <f>'[1]сам тяж'!AK35</f>
        <v>20</v>
      </c>
      <c r="O109" s="33" t="str">
        <f>'[1]сам тяж'!AL35</f>
        <v>─</v>
      </c>
      <c r="P109" s="33" t="str">
        <f>'[1]сам тяж'!AM35</f>
        <v>315/80R22,5</v>
      </c>
      <c r="Q109" s="33">
        <f>'[1]сам тяж'!AN35</f>
        <v>350</v>
      </c>
      <c r="R109" s="33" t="str">
        <f>'[1]сам тяж'!AO35</f>
        <v>─</v>
      </c>
      <c r="S109" s="34" t="str">
        <f>'[1]сам тяж'!AP35</f>
        <v xml:space="preserve">зад.разгрузка, прямоуг.сеч, дв. Cummins ISL 400 50 (Е-5), КПП ZF 16S1825TO, система нейтрализ. ОГ(AdBlue), МКБ, МОБ, ASR, кабина Daimler (низкая), кондиционер, отопитель каб. Webasto AT 2000 STC, ДЗК, боковая защита, тахограф российского стандарта с блоком СКЗИ, обогрев платформы, полог, лестница, гидрооборудование HYVA, УВЭОС </v>
      </c>
    </row>
    <row r="110" spans="1:19" s="74" customFormat="1" ht="51" x14ac:dyDescent="0.2">
      <c r="B110" s="54" t="s">
        <v>123</v>
      </c>
      <c r="C110" s="73">
        <f>VLOOKUP(B110,'[1]сам тяж'!$A$6:$AT$44,2,FALSE)</f>
        <v>5166000</v>
      </c>
      <c r="D110" s="73">
        <f>VLOOKUP(B110,'[1]сам тяж'!$A$6:$AP$67,4,FALSE)</f>
        <v>5266000</v>
      </c>
      <c r="E110" s="36">
        <f>D110/C110</f>
        <v>1.0193573364305071</v>
      </c>
      <c r="F110" s="37">
        <f>D110-C110</f>
        <v>100000</v>
      </c>
      <c r="G110" s="27" t="str">
        <f>'[1]сам тяж'!AD36</f>
        <v>6х6</v>
      </c>
      <c r="H110" s="27">
        <f>'[1]сам тяж'!AE36</f>
        <v>2</v>
      </c>
      <c r="I110" s="27">
        <f>'[1]сам тяж'!AF36</f>
        <v>19.074999999999999</v>
      </c>
      <c r="J110" s="27">
        <f>'[1]сам тяж'!AG36</f>
        <v>400</v>
      </c>
      <c r="K110" s="27">
        <f>'[1]сам тяж'!AH36</f>
        <v>400</v>
      </c>
      <c r="L110" s="27" t="str">
        <f>'[1]сам тяж'!AI36</f>
        <v>ZF16</v>
      </c>
      <c r="M110" s="27">
        <f>'[1]сам тяж'!AJ36</f>
        <v>5.1100000000000003</v>
      </c>
      <c r="N110" s="27">
        <f>'[1]сам тяж'!AK36</f>
        <v>16</v>
      </c>
      <c r="O110" s="27" t="str">
        <f>'[1]сам тяж'!AL36</f>
        <v>─</v>
      </c>
      <c r="P110" s="27" t="str">
        <f>'[1]сам тяж'!AM36</f>
        <v>12.00R20</v>
      </c>
      <c r="Q110" s="27">
        <f>'[1]сам тяж'!AN36</f>
        <v>350</v>
      </c>
      <c r="R110" s="27" t="str">
        <f>'[1]сам тяж'!AO36</f>
        <v>─</v>
      </c>
      <c r="S110" s="75" t="str">
        <f>'[1]сам тяж'!AP36</f>
        <v>зад.разгрузка, обогрев платф, МКБ, МОБ, дв. КАМАЗ-740.735-400 (E-5), топл. ап. BOSCH, система нейтрализ. ОГ(AdBlue), РК КАМАЗ-631, рестайлинг-2, кондиционер, пневмоподв. каб., ДЗК, аэродин.козырек, боковая защита, тахограф российского стандарта с блоком СКЗИ, УВЭОС</v>
      </c>
    </row>
    <row r="111" spans="1:19" s="74" customFormat="1" ht="51" customHeight="1" x14ac:dyDescent="0.2">
      <c r="A111" s="74" t="str">
        <f t="shared" si="7"/>
        <v>065220000060115350</v>
      </c>
      <c r="B111" s="54" t="s">
        <v>124</v>
      </c>
      <c r="C111" s="73">
        <f>VLOOKUP(B111,'[1]сам тяж'!$A$6:$AT$44,2,FALSE)</f>
        <v>5006000</v>
      </c>
      <c r="D111" s="73">
        <f>VLOOKUP(B111,'[1]сам тяж'!$A$6:$AP$67,4,FALSE)</f>
        <v>5106000</v>
      </c>
      <c r="E111" s="36">
        <f t="shared" si="5"/>
        <v>1.0199760287654813</v>
      </c>
      <c r="F111" s="37">
        <f t="shared" si="6"/>
        <v>100000</v>
      </c>
      <c r="G111" s="27" t="str">
        <f>'[1]сам тяж'!AD37</f>
        <v>6х6</v>
      </c>
      <c r="H111" s="28">
        <f>'[1]сам тяж'!AE37</f>
        <v>2</v>
      </c>
      <c r="I111" s="29">
        <f>'[1]сам тяж'!AF37</f>
        <v>19.074999999999999</v>
      </c>
      <c r="J111" s="30">
        <f>'[1]сам тяж'!AG37</f>
        <v>400</v>
      </c>
      <c r="K111" s="30">
        <f>'[1]сам тяж'!AH37</f>
        <v>400</v>
      </c>
      <c r="L111" s="30" t="str">
        <f>'[1]сам тяж'!AI37</f>
        <v>ZF16</v>
      </c>
      <c r="M111" s="31">
        <f>'[1]сам тяж'!AJ37</f>
        <v>5.1100000000000003</v>
      </c>
      <c r="N111" s="32">
        <f>'[1]сам тяж'!AK37</f>
        <v>16</v>
      </c>
      <c r="O111" s="33" t="str">
        <f>'[1]сам тяж'!AL37</f>
        <v>─</v>
      </c>
      <c r="P111" s="33" t="str">
        <f>'[1]сам тяж'!AM37</f>
        <v>12.00R20</v>
      </c>
      <c r="Q111" s="33">
        <f>'[1]сам тяж'!AN37</f>
        <v>350</v>
      </c>
      <c r="R111" s="33" t="str">
        <f>'[1]сам тяж'!AO37</f>
        <v>─</v>
      </c>
      <c r="S111" s="34" t="str">
        <f>'[1]сам тяж'!AP37</f>
        <v xml:space="preserve">зад.разгрузка, обогрев платф, МКБ, МОБ, дв. КАМАЗ-740.735-400 (E-5), топл. ап. BOSCH, система нейтрализ. ОГ(AdBlue), РК КАМАЗ-6522, пневмоподв. каб., ДЗК, аэродин.козырек, боковая защита, тахограф российского стандарта с блоком СКЗИ, УВЭОС </v>
      </c>
    </row>
    <row r="112" spans="1:19" s="74" customFormat="1" ht="51" customHeight="1" x14ac:dyDescent="0.2">
      <c r="A112" s="74" t="str">
        <f t="shared" si="7"/>
        <v>065220000060415350</v>
      </c>
      <c r="B112" s="54" t="s">
        <v>125</v>
      </c>
      <c r="C112" s="73">
        <f>VLOOKUP(B112,'[1]сам тяж'!$A$6:$AT$44,2,FALSE)</f>
        <v>5363000</v>
      </c>
      <c r="D112" s="73">
        <f>VLOOKUP(B112,'[1]сам тяж'!$A$6:$AP$67,4,FALSE)</f>
        <v>5496000</v>
      </c>
      <c r="E112" s="36">
        <f t="shared" si="5"/>
        <v>1.0247995524892783</v>
      </c>
      <c r="F112" s="37">
        <f t="shared" si="6"/>
        <v>133000</v>
      </c>
      <c r="G112" s="27" t="str">
        <f>'[1]сам тяж'!AD38</f>
        <v>6х6</v>
      </c>
      <c r="H112" s="28">
        <f>'[1]сам тяж'!AE38</f>
        <v>2</v>
      </c>
      <c r="I112" s="29">
        <f>'[1]сам тяж'!AF38</f>
        <v>19.074999999999999</v>
      </c>
      <c r="J112" s="30">
        <f>'[1]сам тяж'!AG38</f>
        <v>400</v>
      </c>
      <c r="K112" s="30">
        <f>'[1]сам тяж'!AH38</f>
        <v>400</v>
      </c>
      <c r="L112" s="30" t="str">
        <f>'[1]сам тяж'!AI38</f>
        <v>ZF16</v>
      </c>
      <c r="M112" s="29">
        <f>'[1]сам тяж'!AJ38</f>
        <v>5.1429999999999998</v>
      </c>
      <c r="N112" s="32">
        <f>'[1]сам тяж'!AK38</f>
        <v>16</v>
      </c>
      <c r="O112" s="33" t="str">
        <f>'[1]сам тяж'!AL38</f>
        <v>─</v>
      </c>
      <c r="P112" s="33" t="str">
        <f>'[1]сам тяж'!AM38</f>
        <v>12.00R20</v>
      </c>
      <c r="Q112" s="33">
        <f>'[1]сам тяж'!AN38</f>
        <v>350</v>
      </c>
      <c r="R112" s="33" t="str">
        <f>'[1]сам тяж'!AO38</f>
        <v>─</v>
      </c>
      <c r="S112" s="34" t="str">
        <f>'[1]сам тяж'!AP38</f>
        <v>зад.разгрузка, обогрев платф, МКБ, МОБ, дв. КАМАЗ-740.735-400 (E-5), топл. ап. BOSCH, система нейтрализ. ОГ(AdBlue), РК КАМАЗ-6522, мосты Daimler, пневмоподв. каб., аэродинамич.козырек, боковая защита, тахограф российского стандарта с блоком СКЗИ, УВЭОС</v>
      </c>
    </row>
    <row r="113" spans="1:19" s="74" customFormat="1" ht="51" customHeight="1" x14ac:dyDescent="0.2">
      <c r="A113" s="74" t="str">
        <f t="shared" si="7"/>
        <v>065222000060105350</v>
      </c>
      <c r="B113" s="54" t="s">
        <v>126</v>
      </c>
      <c r="C113" s="73">
        <f>VLOOKUP(B113,'[1]сам тяж'!$A$6:$AT$44,2,FALSE)</f>
        <v>5425000</v>
      </c>
      <c r="D113" s="73">
        <f>VLOOKUP(B113,'[1]сам тяж'!$A$6:$AP$67,4,FALSE)</f>
        <v>5540000</v>
      </c>
      <c r="E113" s="36">
        <f t="shared" si="5"/>
        <v>1.0211981566820276</v>
      </c>
      <c r="F113" s="37">
        <f t="shared" si="6"/>
        <v>115000</v>
      </c>
      <c r="G113" s="27" t="str">
        <f>'[1]сам тяж'!AD39</f>
        <v>6х6</v>
      </c>
      <c r="H113" s="28">
        <f>'[1]сам тяж'!AE39</f>
        <v>1</v>
      </c>
      <c r="I113" s="29">
        <f>'[1]сам тяж'!AF39</f>
        <v>19.574999999999999</v>
      </c>
      <c r="J113" s="30">
        <f>'[1]сам тяж'!AG39</f>
        <v>400</v>
      </c>
      <c r="K113" s="30">
        <f>'[1]сам тяж'!AH39</f>
        <v>400</v>
      </c>
      <c r="L113" s="30" t="str">
        <f>'[1]сам тяж'!AI39</f>
        <v>ZF16</v>
      </c>
      <c r="M113" s="31">
        <f>'[1]сам тяж'!AJ39</f>
        <v>6.88</v>
      </c>
      <c r="N113" s="32">
        <f>'[1]сам тяж'!AK39</f>
        <v>12</v>
      </c>
      <c r="O113" s="33" t="str">
        <f>'[1]сам тяж'!AL39</f>
        <v>─</v>
      </c>
      <c r="P113" s="33" t="str">
        <f>'[1]сам тяж'!AM39</f>
        <v>16.00R20</v>
      </c>
      <c r="Q113" s="33">
        <f>'[1]сам тяж'!AN39</f>
        <v>350</v>
      </c>
      <c r="R113" s="33" t="str">
        <f>'[1]сам тяж'!AO39</f>
        <v>─</v>
      </c>
      <c r="S113" s="34" t="str">
        <f>'[1]сам тяж'!AP39</f>
        <v xml:space="preserve">зад.разгрузка, обогрев платф, МКБ, МОБ, дв. КАМАЗ-740.735-400 (E-5), топл. ап. BOSCH, система нейтрализ. ОГ(AdBlue), РК КАМАЗ-6522, пневмоподв. каб., ДЗК, аэродин.козырек, тахограф российского стандарта с блоком СКЗИ, УВЭОС </v>
      </c>
    </row>
    <row r="114" spans="1:19" s="74" customFormat="1" ht="51" customHeight="1" x14ac:dyDescent="0.2">
      <c r="B114" s="54" t="s">
        <v>127</v>
      </c>
      <c r="C114" s="73">
        <f>VLOOKUP(B114,'[1]сам тяж'!$A$6:$AT$44,2,FALSE)</f>
        <v>5672000</v>
      </c>
      <c r="D114" s="73">
        <f>VLOOKUP(B114,'[1]сам тяж'!$A$6:$AP$67,4,FALSE)</f>
        <v>5755000</v>
      </c>
      <c r="E114" s="218">
        <f>D114/C114</f>
        <v>1.0146332863187588</v>
      </c>
      <c r="F114" s="37">
        <f>D114-C114</f>
        <v>83000</v>
      </c>
      <c r="G114" s="27" t="str">
        <f>'[1]сам тяж'!AD40</f>
        <v>6х6</v>
      </c>
      <c r="H114" s="27">
        <f>'[1]сам тяж'!AE40</f>
        <v>1</v>
      </c>
      <c r="I114" s="27">
        <f>'[1]сам тяж'!AF40</f>
        <v>19.574999999999999</v>
      </c>
      <c r="J114" s="27">
        <f>'[1]сам тяж'!AG40</f>
        <v>400</v>
      </c>
      <c r="K114" s="27">
        <f>'[1]сам тяж'!AH40</f>
        <v>400</v>
      </c>
      <c r="L114" s="27" t="str">
        <f>'[1]сам тяж'!AI40</f>
        <v>ZF16</v>
      </c>
      <c r="M114" s="27">
        <f>'[1]сам тяж'!AJ40</f>
        <v>6.88</v>
      </c>
      <c r="N114" s="27">
        <f>'[1]сам тяж'!AK40</f>
        <v>16</v>
      </c>
      <c r="O114" s="27">
        <f>'[1]сам тяж'!AL40</f>
        <v>1</v>
      </c>
      <c r="P114" s="27" t="str">
        <f>'[1]сам тяж'!AM40</f>
        <v>16.00R20</v>
      </c>
      <c r="Q114" s="27">
        <f>'[1]сам тяж'!AN40</f>
        <v>350</v>
      </c>
      <c r="R114" s="27" t="str">
        <f>'[1]сам тяж'!AO40</f>
        <v>─</v>
      </c>
      <c r="S114" s="75" t="str">
        <f>'[1]сам тяж'!AP40</f>
        <v>зад.разгрузка, обогрев платф, МКБ, МОБ, дв. КАМАЗ-740.735-400 (E-5), топл. ап. BOSCH, система нейтрализ. ОГ(AdBlue), РК КАМАЗ-631, отоп. Планар, кондиционер, рестайлинг-2, пневмоподв. каб., ДЗК, аэродин.козырек, тахограф российского стандарта с блоком СКЗИ, УВЭОС </v>
      </c>
    </row>
    <row r="115" spans="1:19" s="74" customFormat="1" ht="63.75" customHeight="1" x14ac:dyDescent="0.2">
      <c r="A115" s="74" t="str">
        <f t="shared" si="7"/>
        <v>065222000060125350</v>
      </c>
      <c r="B115" s="54" t="s">
        <v>128</v>
      </c>
      <c r="C115" s="73">
        <f>VLOOKUP(B115,'[1]сам тяж'!$A$6:$AT$44,2,FALSE)</f>
        <v>5532000</v>
      </c>
      <c r="D115" s="73">
        <f>VLOOKUP(B115,'[1]сам тяж'!$A$6:$AP$67,4,FALSE)</f>
        <v>5635000</v>
      </c>
      <c r="E115" s="36">
        <f t="shared" si="5"/>
        <v>1.0186189443239335</v>
      </c>
      <c r="F115" s="37">
        <f t="shared" si="6"/>
        <v>103000</v>
      </c>
      <c r="G115" s="27" t="str">
        <f>'[1]сам тяж'!AD41</f>
        <v>6х6</v>
      </c>
      <c r="H115" s="28">
        <f>'[1]сам тяж'!AE41</f>
        <v>1</v>
      </c>
      <c r="I115" s="29">
        <f>'[1]сам тяж'!AF41</f>
        <v>19.574999999999999</v>
      </c>
      <c r="J115" s="30">
        <f>'[1]сам тяж'!AG41</f>
        <v>400</v>
      </c>
      <c r="K115" s="30">
        <f>'[1]сам тяж'!AH41</f>
        <v>400</v>
      </c>
      <c r="L115" s="30" t="str">
        <f>'[1]сам тяж'!AI41</f>
        <v>ZF16</v>
      </c>
      <c r="M115" s="31">
        <f>'[1]сам тяж'!AJ41</f>
        <v>6.88</v>
      </c>
      <c r="N115" s="32">
        <f>'[1]сам тяж'!AK41</f>
        <v>16</v>
      </c>
      <c r="O115" s="33">
        <f>'[1]сам тяж'!AL41</f>
        <v>1</v>
      </c>
      <c r="P115" s="33" t="str">
        <f>'[1]сам тяж'!AM41</f>
        <v>16.00R20</v>
      </c>
      <c r="Q115" s="33">
        <f>'[1]сам тяж'!AN41</f>
        <v>350</v>
      </c>
      <c r="R115" s="33" t="str">
        <f>'[1]сам тяж'!AO41</f>
        <v>─</v>
      </c>
      <c r="S115" s="34" t="str">
        <f>'[1]сам тяж'!AP41</f>
        <v>зад.разгрузка, обогрев платф, МКБ, МОБ, дв. КАМАЗ-740.735-400 (E-5), топл. ап. BOSCH, система нейтрализ. ОГ(AdBlue), РК КАМАЗ-6522, отоп. Планар, кондиционер, пневмоподв. каб., ДЗК, аэродин.козырек, тахограф российского стандарта с блоком СКЗИ, УВЭОС </v>
      </c>
    </row>
    <row r="116" spans="1:19" s="74" customFormat="1" ht="92.45" customHeight="1" x14ac:dyDescent="0.2">
      <c r="A116" s="74" t="str">
        <f t="shared" si="7"/>
        <v>065800000000028750</v>
      </c>
      <c r="B116" s="54" t="s">
        <v>129</v>
      </c>
      <c r="C116" s="73">
        <f>VLOOKUP(B116,'[1]сам тяж'!$A$6:$AT$44,2,FALSE)</f>
        <v>6246000</v>
      </c>
      <c r="D116" s="73">
        <f>VLOOKUP(B116,'[1]сам тяж'!$A$6:$AP$67,4,FALSE)</f>
        <v>6371000</v>
      </c>
      <c r="E116" s="36">
        <f t="shared" si="5"/>
        <v>1.0200128081972462</v>
      </c>
      <c r="F116" s="37">
        <f t="shared" si="6"/>
        <v>125000</v>
      </c>
      <c r="G116" s="27" t="str">
        <f>'[1]сам тяж'!AD42</f>
        <v>6x4</v>
      </c>
      <c r="H116" s="28">
        <f>'[1]сам тяж'!AE42</f>
        <v>2</v>
      </c>
      <c r="I116" s="29">
        <f>'[1]сам тяж'!AF42</f>
        <v>25.45</v>
      </c>
      <c r="J116" s="30">
        <f>'[1]сам тяж'!AG42</f>
        <v>401</v>
      </c>
      <c r="K116" s="30">
        <f>'[1]сам тяж'!AH42</f>
        <v>401</v>
      </c>
      <c r="L116" s="30" t="str">
        <f>'[1]сам тяж'!AI42</f>
        <v>ZF16</v>
      </c>
      <c r="M116" s="31">
        <f>'[1]сам тяж'!AJ42</f>
        <v>5.2619999999999996</v>
      </c>
      <c r="N116" s="32">
        <f>'[1]сам тяж'!AK42</f>
        <v>16</v>
      </c>
      <c r="O116" s="33" t="str">
        <f>'[1]сам тяж'!AL42</f>
        <v>─</v>
      </c>
      <c r="P116" s="33" t="str">
        <f>'[1]сам тяж'!AM42</f>
        <v>12.00R24</v>
      </c>
      <c r="Q116" s="33">
        <f>'[1]сам тяж'!AN42</f>
        <v>350</v>
      </c>
      <c r="R116" s="33" t="str">
        <f>'[1]сам тяж'!AO42</f>
        <v>─</v>
      </c>
      <c r="S116" s="34" t="str">
        <f>'[1]сам тяж'!AP42</f>
        <v>зад.разгрузка, прямоуг.сеч, дв. Mercedes-Benz OM457LA (Евро-5), система нейтрализ. ОГ(AdBlue), КПП ZF 16 S 2225TO, вед. мосты Hande 16т., МКБ, МОБ, ASR, кабина Daimler (низкая), кондиционер, отопитель каб. Webasto AT 2000 STC, тахограф российского стандарта с блоком СКЗИ, сам. установка НЕФАЗ, обогрев платформы, полог, лестница, гидрооборудование Hyva, УВЭОС, боковая защита</v>
      </c>
    </row>
    <row r="117" spans="1:19" s="74" customFormat="1" ht="92.45" customHeight="1" x14ac:dyDescent="0.2">
      <c r="A117" s="74" t="str">
        <f t="shared" si="7"/>
        <v>065801000000016850</v>
      </c>
      <c r="B117" s="54" t="s">
        <v>130</v>
      </c>
      <c r="C117" s="73">
        <f>VLOOKUP(B117,'[1]сам тяж'!$A$6:$AT$44,2,FALSE)</f>
        <v>7118000</v>
      </c>
      <c r="D117" s="73">
        <f>VLOOKUP(B117,'[1]сам тяж'!$A$6:$AP$67,4,FALSE)</f>
        <v>7263000</v>
      </c>
      <c r="E117" s="36">
        <f t="shared" si="5"/>
        <v>1.0203708906996347</v>
      </c>
      <c r="F117" s="37">
        <f t="shared" si="6"/>
        <v>145000</v>
      </c>
      <c r="G117" s="27" t="str">
        <f>'[1]сам тяж'!AD43</f>
        <v>8х4</v>
      </c>
      <c r="H117" s="28">
        <f>'[1]сам тяж'!AE43</f>
        <v>2</v>
      </c>
      <c r="I117" s="29">
        <f>'[1]сам тяж'!AF43</f>
        <v>32.43</v>
      </c>
      <c r="J117" s="30">
        <f>'[1]сам тяж'!AG43</f>
        <v>428</v>
      </c>
      <c r="K117" s="30">
        <f>'[1]сам тяж'!AH43</f>
        <v>428</v>
      </c>
      <c r="L117" s="30" t="str">
        <f>'[1]сам тяж'!AI43</f>
        <v>ZF16</v>
      </c>
      <c r="M117" s="31">
        <f>'[1]сам тяж'!AJ43</f>
        <v>5.2619999999999996</v>
      </c>
      <c r="N117" s="32">
        <f>'[1]сам тяж'!AK43</f>
        <v>20</v>
      </c>
      <c r="O117" s="33" t="str">
        <f>'[1]сам тяж'!AL43</f>
        <v>-</v>
      </c>
      <c r="P117" s="33" t="str">
        <f>'[1]сам тяж'!AM43</f>
        <v>12.00R24</v>
      </c>
      <c r="Q117" s="33">
        <f>'[1]сам тяж'!AN43</f>
        <v>350</v>
      </c>
      <c r="R117" s="33" t="str">
        <f>'[1]сам тяж'!AO43</f>
        <v>-</v>
      </c>
      <c r="S117" s="34" t="str">
        <f>'[1]сам тяж'!AP43</f>
        <v>зад.разгрузка, прямоуг.сеч, дв. Mercedes-Benz OM457LA (Евро-5), система нейтрализ. ОГ(AdBlue), КПП ZF 16 S 2225TO, вед. мосты Hande 16т., МКБ, МОБ, ASR, кабина Daimler (низкая), кондиционер, отопитель каб. Webasto AT 2000 STC, тахограф российского стандарта с блоком СКЗИ, сам. установка НЕФАЗ, обогрев платформы, полог, лестница, гидрооборудование Hyva, УВЭОС, боковая защита</v>
      </c>
    </row>
    <row r="118" spans="1:19" s="74" customFormat="1" ht="92.45" customHeight="1" thickBot="1" x14ac:dyDescent="0.25">
      <c r="A118" s="74" t="str">
        <f t="shared" si="7"/>
        <v>065802000000028750</v>
      </c>
      <c r="B118" s="76" t="s">
        <v>131</v>
      </c>
      <c r="C118" s="69">
        <f>VLOOKUP(B118,'[1]сам тяж'!$A$6:$AT$44,2,FALSE)</f>
        <v>7224000</v>
      </c>
      <c r="D118" s="69">
        <f>VLOOKUP(B118,'[1]сам тяж'!$A$6:$AP$67,4,FALSE)</f>
        <v>7369000</v>
      </c>
      <c r="E118" s="48">
        <f t="shared" si="5"/>
        <v>1.0200719822812847</v>
      </c>
      <c r="F118" s="49">
        <f t="shared" si="6"/>
        <v>145000</v>
      </c>
      <c r="G118" s="77" t="str">
        <f>'[1]сам тяж'!AD44</f>
        <v>6x6</v>
      </c>
      <c r="H118" s="78">
        <f>'[1]сам тяж'!AE44</f>
        <v>2</v>
      </c>
      <c r="I118" s="79">
        <f>'[1]сам тяж'!AF44</f>
        <v>24.8</v>
      </c>
      <c r="J118" s="80">
        <f>'[1]сам тяж'!AG44</f>
        <v>401</v>
      </c>
      <c r="K118" s="80">
        <f>'[1]сам тяж'!AH44</f>
        <v>401</v>
      </c>
      <c r="L118" s="80" t="str">
        <f>'[1]сам тяж'!AI44</f>
        <v>ZF16</v>
      </c>
      <c r="M118" s="81">
        <f>'[1]сам тяж'!AJ44</f>
        <v>5.2619999999999996</v>
      </c>
      <c r="N118" s="82">
        <f>'[1]сам тяж'!AK44</f>
        <v>16</v>
      </c>
      <c r="O118" s="83" t="str">
        <f>'[1]сам тяж'!AL44</f>
        <v>─</v>
      </c>
      <c r="P118" s="83" t="str">
        <f>'[1]сам тяж'!AM44</f>
        <v>12.00R24</v>
      </c>
      <c r="Q118" s="83">
        <f>'[1]сам тяж'!AN44</f>
        <v>350</v>
      </c>
      <c r="R118" s="83" t="str">
        <f>'[1]сам тяж'!AO44</f>
        <v>─</v>
      </c>
      <c r="S118" s="84" t="str">
        <f>'[1]сам тяж'!AP44</f>
        <v>зад.разгрузка, прямоуг.сеч, дв. Mercedes-Benz OM457LA (Евро-5), система нейтрализ. ОГ(AdBlue), КПП ZF 16 S 2225TO, вед. мосты Hande 16т., МКБ, МОБ, ASR, кабина Daimler (низкая), кондиционер, отопитель каб. Webasto AT 2000 STC, тахограф российского стандарта с блоком СКЗИ, сам. установка НЕФАЗ, обогрев платформы, полог, лестница, гидрооборудование Hyva, УВЭОС, боковая защита</v>
      </c>
    </row>
    <row r="119" spans="1:19" s="21" customFormat="1" ht="18.75" customHeight="1" thickBot="1" x14ac:dyDescent="0.25">
      <c r="A119" s="21" t="e">
        <f t="shared" si="7"/>
        <v>#VALUE!</v>
      </c>
      <c r="B119" s="232" t="s">
        <v>132</v>
      </c>
      <c r="C119" s="294"/>
      <c r="D119" s="233"/>
      <c r="E119" s="233"/>
      <c r="F119" s="233"/>
      <c r="G119" s="233"/>
      <c r="H119" s="233"/>
      <c r="I119" s="233"/>
      <c r="J119" s="233"/>
      <c r="K119" s="233"/>
      <c r="L119" s="233"/>
      <c r="M119" s="233"/>
      <c r="N119" s="233"/>
      <c r="O119" s="233"/>
      <c r="P119" s="233"/>
      <c r="Q119" s="233"/>
      <c r="R119" s="233"/>
      <c r="S119" s="234"/>
    </row>
    <row r="120" spans="1:19" s="21" customFormat="1" ht="38.25" customHeight="1" x14ac:dyDescent="0.2">
      <c r="A120" s="21" t="str">
        <f t="shared" si="7"/>
        <v>043080000030176950</v>
      </c>
      <c r="B120" s="54" t="s">
        <v>133</v>
      </c>
      <c r="C120" s="85">
        <f>VLOOKUP(B120,'[1]4308'!$A$7:$BF$13,2,FALSE)</f>
        <v>2695000</v>
      </c>
      <c r="D120" s="86">
        <f>VLOOKUP(B120,'[1]4308'!$A$7:$AD$13,4,FALSE)</f>
        <v>2754000</v>
      </c>
      <c r="E120" s="25">
        <f t="shared" ref="E120:E192" si="8">D120/C120</f>
        <v>1.0218923933209647</v>
      </c>
      <c r="F120" s="26">
        <f t="shared" ref="F120:F192" si="9">D120-C120</f>
        <v>59000</v>
      </c>
      <c r="G120" s="27" t="str">
        <f>'[1]4308'!R10</f>
        <v>4х2</v>
      </c>
      <c r="H120" s="28">
        <f>'[1]4308'!S10</f>
        <v>2</v>
      </c>
      <c r="I120" s="29">
        <f>'[1]4308'!T10</f>
        <v>7.24</v>
      </c>
      <c r="J120" s="30">
        <f>'[1]4308'!U10</f>
        <v>250</v>
      </c>
      <c r="K120" s="30">
        <f>'[1]4308'!V10</f>
        <v>242</v>
      </c>
      <c r="L120" s="30" t="str">
        <f>'[1]4308'!W10</f>
        <v>ZF6</v>
      </c>
      <c r="M120" s="31">
        <f>'[1]4308'!X10</f>
        <v>4.22</v>
      </c>
      <c r="N120" s="30">
        <f>'[1]4308'!Y10</f>
        <v>3800</v>
      </c>
      <c r="O120" s="33" t="str">
        <f>'[1]4308'!Z10</f>
        <v>–</v>
      </c>
      <c r="P120" s="33" t="str">
        <f>'[1]4308'!AA10</f>
        <v>245/70R19,5</v>
      </c>
      <c r="Q120" s="33">
        <f>'[1]4308'!AB10</f>
        <v>210</v>
      </c>
      <c r="R120" s="33" t="str">
        <f>'[1]4308'!AC10</f>
        <v>–</v>
      </c>
      <c r="S120" s="34" t="str">
        <f>'[1]4308'!AD10</f>
        <v>МКБ, дв. Сummins  ISB6.7E5 250 (Е-5), ТНВД BOSCH, система нейтрализ. ОГ(AdBlue), КПП ZF6S1000, ДЗК, КОМ ZF, УВЭОС</v>
      </c>
    </row>
    <row r="121" spans="1:19" s="21" customFormat="1" ht="38.25" customHeight="1" x14ac:dyDescent="0.2">
      <c r="A121" s="21" t="str">
        <f t="shared" si="7"/>
        <v>043080000030136950</v>
      </c>
      <c r="B121" s="54" t="s">
        <v>134</v>
      </c>
      <c r="C121" s="87">
        <f>VLOOKUP(B121,'[1]4308'!$A$7:$BF$13,2,FALSE)</f>
        <v>2705000</v>
      </c>
      <c r="D121" s="88">
        <f>VLOOKUP(B121,'[1]4308'!$A$7:$AD$13,4,FALSE)</f>
        <v>2750000</v>
      </c>
      <c r="E121" s="36">
        <f t="shared" si="8"/>
        <v>1.0166358595194085</v>
      </c>
      <c r="F121" s="37">
        <f t="shared" si="9"/>
        <v>45000</v>
      </c>
      <c r="G121" s="27" t="str">
        <f>'[1]4308'!R11</f>
        <v>4х2</v>
      </c>
      <c r="H121" s="28">
        <f>'[1]4308'!S11</f>
        <v>2</v>
      </c>
      <c r="I121" s="29">
        <f>'[1]4308'!T11</f>
        <v>7.14</v>
      </c>
      <c r="J121" s="30">
        <f>'[1]4308'!U11</f>
        <v>250</v>
      </c>
      <c r="K121" s="30">
        <f>'[1]4308'!V11</f>
        <v>242</v>
      </c>
      <c r="L121" s="30" t="str">
        <f>'[1]4308'!W11</f>
        <v>ZF6</v>
      </c>
      <c r="M121" s="31">
        <f>'[1]4308'!X11</f>
        <v>4.22</v>
      </c>
      <c r="N121" s="30">
        <f>'[1]4308'!Y11</f>
        <v>4840</v>
      </c>
      <c r="O121" s="33" t="str">
        <f>'[1]4308'!Z11</f>
        <v>–</v>
      </c>
      <c r="P121" s="33" t="str">
        <f>'[1]4308'!AA11</f>
        <v>245/70R19,5</v>
      </c>
      <c r="Q121" s="33">
        <f>'[1]4308'!AB11</f>
        <v>210</v>
      </c>
      <c r="R121" s="33" t="str">
        <f>'[1]4308'!AC11</f>
        <v>─</v>
      </c>
      <c r="S121" s="34" t="str">
        <f>'[1]4308'!AD11</f>
        <v xml:space="preserve">МКБ, дв. Сummins  ISB6.7E5 250 (Е-5), ТНВД BOSCH, система нейтрализ. ОГ(AdBlue), КПП ZF6S1000, ДЗК, тахограф российского стандарта с блоком СКЗИ, УВЭОС </v>
      </c>
    </row>
    <row r="122" spans="1:19" s="21" customFormat="1" ht="38.25" customHeight="1" x14ac:dyDescent="0.2">
      <c r="A122" s="21" t="str">
        <f t="shared" si="7"/>
        <v>043080000030636950</v>
      </c>
      <c r="B122" s="54" t="s">
        <v>135</v>
      </c>
      <c r="C122" s="87">
        <f>VLOOKUP(B122,'[1]4308'!$A$7:$BF$13,2,FALSE)</f>
        <v>2762000</v>
      </c>
      <c r="D122" s="88">
        <f>VLOOKUP(B122,'[1]4308'!$A$7:$AD$13,4,FALSE)</f>
        <v>2816000</v>
      </c>
      <c r="E122" s="36">
        <f t="shared" si="8"/>
        <v>1.0195510499637943</v>
      </c>
      <c r="F122" s="37">
        <f t="shared" si="9"/>
        <v>54000</v>
      </c>
      <c r="G122" s="27" t="str">
        <f>'[1]4308'!R12</f>
        <v>4х2</v>
      </c>
      <c r="H122" s="28">
        <f>'[1]4308'!S12</f>
        <v>2</v>
      </c>
      <c r="I122" s="29">
        <f>'[1]4308'!T12</f>
        <v>7.01</v>
      </c>
      <c r="J122" s="30">
        <f>'[1]4308'!U12</f>
        <v>250</v>
      </c>
      <c r="K122" s="30">
        <f>'[1]4308'!V12</f>
        <v>242</v>
      </c>
      <c r="L122" s="30" t="str">
        <f>'[1]4308'!W12</f>
        <v>ZF6</v>
      </c>
      <c r="M122" s="31">
        <f>'[1]4308'!X12</f>
        <v>4.22</v>
      </c>
      <c r="N122" s="30">
        <f>'[1]4308'!Y12</f>
        <v>5740</v>
      </c>
      <c r="O122" s="33">
        <f>'[1]4308'!Z12</f>
        <v>1</v>
      </c>
      <c r="P122" s="33" t="str">
        <f>'[1]4308'!AA12</f>
        <v>245/70R19,5</v>
      </c>
      <c r="Q122" s="33">
        <f>'[1]4308'!AB12</f>
        <v>210</v>
      </c>
      <c r="R122" s="33" t="str">
        <f>'[1]4308'!AC12</f>
        <v>шк.-пет.</v>
      </c>
      <c r="S122" s="34" t="str">
        <f>'[1]4308'!AD12</f>
        <v xml:space="preserve">МКБ, дв. Сummins  ISB6.7E5 250 (Е-5), ТНВД BOSCH, система нейтрализ. ОГ(AdBlue), КПП ZF6S1000, ДЗК, тахограф российского стандарта с блоком СКЗИ, УВЭОС </v>
      </c>
    </row>
    <row r="123" spans="1:19" s="21" customFormat="1" ht="51" customHeight="1" x14ac:dyDescent="0.2">
      <c r="A123" s="21" t="str">
        <f t="shared" si="7"/>
        <v>043080000030836950</v>
      </c>
      <c r="B123" s="54" t="s">
        <v>136</v>
      </c>
      <c r="C123" s="87">
        <f>VLOOKUP(B123,'[1]4308'!$A$7:$BF$13,2,FALSE)</f>
        <v>2782000</v>
      </c>
      <c r="D123" s="88">
        <f>VLOOKUP(B123,'[1]4308'!$A$7:$AD$13,4,FALSE)</f>
        <v>2846000</v>
      </c>
      <c r="E123" s="36">
        <f t="shared" si="8"/>
        <v>1.0230050323508268</v>
      </c>
      <c r="F123" s="37">
        <f t="shared" si="9"/>
        <v>64000</v>
      </c>
      <c r="G123" s="27" t="str">
        <f>'[1]4308'!R13</f>
        <v>4х2</v>
      </c>
      <c r="H123" s="28">
        <f>'[1]4308'!S13</f>
        <v>2</v>
      </c>
      <c r="I123" s="29">
        <f>'[1]4308'!T13</f>
        <v>7.01</v>
      </c>
      <c r="J123" s="30">
        <f>'[1]4308'!U13</f>
        <v>250</v>
      </c>
      <c r="K123" s="30">
        <f>'[1]4308'!V13</f>
        <v>242</v>
      </c>
      <c r="L123" s="30" t="str">
        <f>'[1]4308'!W13</f>
        <v>ZF6</v>
      </c>
      <c r="M123" s="31">
        <f>'[1]4308'!X13</f>
        <v>4.22</v>
      </c>
      <c r="N123" s="30">
        <f>'[1]4308'!Y13</f>
        <v>5740</v>
      </c>
      <c r="O123" s="33">
        <f>'[1]4308'!Z13</f>
        <v>1</v>
      </c>
      <c r="P123" s="33" t="str">
        <f>'[1]4308'!AA13</f>
        <v>245/70R19,5</v>
      </c>
      <c r="Q123" s="33">
        <f>'[1]4308'!AB13</f>
        <v>210</v>
      </c>
      <c r="R123" s="33" t="str">
        <f>'[1]4308'!AC13</f>
        <v>шк.-пет.</v>
      </c>
      <c r="S123" s="34" t="str">
        <f>'[1]4308'!AD13</f>
        <v xml:space="preserve">МКБ, дв. Сummins  ISB6.7E5 250 (Е-5), ТНВД BOSCH, система нейтрализ. ОГ(AdBlue), КПП ZF6S1000, ДЗК, задняя пневмоподвеска, тахограф российского стандарта с блоком СКЗИ, УВЭОС </v>
      </c>
    </row>
    <row r="124" spans="1:19" s="21" customFormat="1" ht="25.5" customHeight="1" x14ac:dyDescent="0.2">
      <c r="A124" s="21" t="str">
        <f t="shared" si="7"/>
        <v>043118000030115050</v>
      </c>
      <c r="B124" s="54" t="s">
        <v>137</v>
      </c>
      <c r="C124" s="87">
        <f>VLOOKUP(B124,[1]шас6х6!$A$6:$BC$43,2,FALSE)</f>
        <v>3007000</v>
      </c>
      <c r="D124" s="88">
        <f>VLOOKUP(B124,[1]шас6х6!$A$6:$AU$44,4,FALSE)</f>
        <v>3068000</v>
      </c>
      <c r="E124" s="36">
        <f t="shared" si="8"/>
        <v>1.0202859993348852</v>
      </c>
      <c r="F124" s="37">
        <f t="shared" si="9"/>
        <v>61000</v>
      </c>
      <c r="G124" s="27" t="str">
        <f>[1]шас6х6!AI17</f>
        <v>6х6</v>
      </c>
      <c r="H124" s="28">
        <f>[1]шас6х6!AJ17</f>
        <v>1</v>
      </c>
      <c r="I124" s="29">
        <f>[1]шас6х6!AK17</f>
        <v>13.744999999999999</v>
      </c>
      <c r="J124" s="30">
        <f>[1]шас6х6!AL17</f>
        <v>300</v>
      </c>
      <c r="K124" s="30">
        <f>[1]шас6х6!AM17</f>
        <v>300</v>
      </c>
      <c r="L124" s="30">
        <f>[1]шас6х6!AN17</f>
        <v>154</v>
      </c>
      <c r="M124" s="31">
        <f>[1]шас6х6!AO17</f>
        <v>6.53</v>
      </c>
      <c r="N124" s="30">
        <f>[1]шас6х6!AP17</f>
        <v>6070</v>
      </c>
      <c r="O124" s="33" t="str">
        <f>[1]шас6х6!AQ17</f>
        <v>─</v>
      </c>
      <c r="P124" s="33" t="str">
        <f>[1]шас6х6!AR17</f>
        <v>425/85R21 390/95R20</v>
      </c>
      <c r="Q124" s="33">
        <f>[1]шас6х6!AS17</f>
        <v>210</v>
      </c>
      <c r="R124" s="33" t="str">
        <f>[1]шас6х6!AT17</f>
        <v>─</v>
      </c>
      <c r="S124" s="34" t="str">
        <f>[1]шас6х6!AU17</f>
        <v>МКБ, МОБ, дв. КАМАЗ 740.705-300 (Е-5), ТНВД BOSCH, система нейтрализ. ОГ(AdBlue), Common Rail, аэродинамич.козырек, УВЭОС</v>
      </c>
    </row>
    <row r="125" spans="1:19" s="21" customFormat="1" ht="25.5" customHeight="1" x14ac:dyDescent="0.2">
      <c r="B125" s="54" t="s">
        <v>138</v>
      </c>
      <c r="C125" s="87">
        <f>VLOOKUP(B125,[1]шас6х6!$A$6:$BC$43,2,FALSE)</f>
        <v>3007000</v>
      </c>
      <c r="D125" s="88">
        <f>VLOOKUP(B125,[1]шас6х6!$A$6:$AU$44,4,FALSE)</f>
        <v>3068000</v>
      </c>
      <c r="E125" s="36">
        <f>D125/C125</f>
        <v>1.0202859993348852</v>
      </c>
      <c r="F125" s="37">
        <f>D125-C125</f>
        <v>61000</v>
      </c>
      <c r="G125" s="27" t="str">
        <f>[1]шас6х6!AI18</f>
        <v>6х6</v>
      </c>
      <c r="H125" s="27">
        <f>[1]шас6х6!AJ18</f>
        <v>1</v>
      </c>
      <c r="I125" s="27">
        <f>[1]шас6х6!AK18</f>
        <v>13.744999999999999</v>
      </c>
      <c r="J125" s="27">
        <f>[1]шас6х6!AL18</f>
        <v>300</v>
      </c>
      <c r="K125" s="27">
        <f>[1]шас6х6!AM18</f>
        <v>300</v>
      </c>
      <c r="L125" s="27">
        <f>[1]шас6х6!AN18</f>
        <v>154</v>
      </c>
      <c r="M125" s="27">
        <f>[1]шас6х6!AO18</f>
        <v>6.53</v>
      </c>
      <c r="N125" s="27">
        <f>[1]шас6х6!AP18</f>
        <v>6070</v>
      </c>
      <c r="O125" s="27" t="str">
        <f>[1]шас6х6!AQ18</f>
        <v>─</v>
      </c>
      <c r="P125" s="27" t="str">
        <f>[1]шас6х6!AR18</f>
        <v>425/85R21 390/95R20</v>
      </c>
      <c r="Q125" s="27">
        <f>[1]шас6х6!AS18</f>
        <v>210</v>
      </c>
      <c r="R125" s="27" t="str">
        <f>[1]шас6х6!AT18</f>
        <v>─</v>
      </c>
      <c r="S125" s="56" t="str">
        <f>[1]шас6х6!AU18</f>
        <v>МКБ, МОБ, дв. КАМАЗ 740.705-300 (Е-5), ТНВД АЗПИ, система нейтрализ. ОГ(AdBlue), Common Rail, аэродинамич.козырек, УВЭОС</v>
      </c>
    </row>
    <row r="126" spans="1:19" s="21" customFormat="1" ht="43.9" customHeight="1" x14ac:dyDescent="0.2">
      <c r="A126" s="21" t="str">
        <f t="shared" si="7"/>
        <v>043118000030124850</v>
      </c>
      <c r="B126" s="54" t="s">
        <v>139</v>
      </c>
      <c r="C126" s="87">
        <f>VLOOKUP(B126,[1]шас6х6!$A$6:$BC$43,2,FALSE)</f>
        <v>3379000</v>
      </c>
      <c r="D126" s="88">
        <f>VLOOKUP(B126,[1]шас6х6!$A$6:$AU$44,4,FALSE)</f>
        <v>3428000</v>
      </c>
      <c r="E126" s="218">
        <f t="shared" si="8"/>
        <v>1.0145013317549572</v>
      </c>
      <c r="F126" s="37">
        <f t="shared" si="9"/>
        <v>49000</v>
      </c>
      <c r="G126" s="27" t="str">
        <f>[1]шас6х6!AI19</f>
        <v>6х6</v>
      </c>
      <c r="H126" s="28">
        <f>[1]шас6х6!AJ19</f>
        <v>1</v>
      </c>
      <c r="I126" s="29">
        <f>[1]шас6х6!AK19</f>
        <v>13.185</v>
      </c>
      <c r="J126" s="30">
        <f>[1]шас6х6!AL19</f>
        <v>300</v>
      </c>
      <c r="K126" s="30">
        <f>[1]шас6х6!AM19</f>
        <v>292</v>
      </c>
      <c r="L126" s="30" t="str">
        <f>[1]шас6х6!AN19</f>
        <v>ZF9</v>
      </c>
      <c r="M126" s="31">
        <f>[1]шас6х6!AO19</f>
        <v>7.22</v>
      </c>
      <c r="N126" s="30">
        <f>[1]шас6х6!AP19</f>
        <v>5900</v>
      </c>
      <c r="O126" s="33">
        <f>[1]шас6х6!AQ19</f>
        <v>1</v>
      </c>
      <c r="P126" s="33" t="str">
        <f>[1]шас6х6!AR19</f>
        <v>425/85R21 390/95R20</v>
      </c>
      <c r="Q126" s="33" t="str">
        <f>[1]шас6х6!AS19</f>
        <v>210+350</v>
      </c>
      <c r="R126" s="33" t="str">
        <f>[1]шас6х6!AT19</f>
        <v>кр-пет.</v>
      </c>
      <c r="S126" s="34" t="str">
        <f>[1]шас6х6!AU19</f>
        <v xml:space="preserve">МКБ, МОБ, дв. Cummins ISB6.7E5 300 (Е-5), ТНВД BOSCH, система нейтрализ. ОГ(AdBlue), Common Rail, ДЗК, аэродинамич.козырек, УВЭОС </v>
      </c>
    </row>
    <row r="127" spans="1:19" s="21" customFormat="1" ht="38.25" customHeight="1" x14ac:dyDescent="0.2">
      <c r="A127" s="21" t="str">
        <f t="shared" si="7"/>
        <v>043118000030165050</v>
      </c>
      <c r="B127" s="54" t="s">
        <v>140</v>
      </c>
      <c r="C127" s="87">
        <f>VLOOKUP(B127,[1]шас6х6!$A$6:$BC$43,2,FALSE)</f>
        <v>3367000</v>
      </c>
      <c r="D127" s="88">
        <f>VLOOKUP(B127,[1]шас6х6!$A$6:$AU$44,4,FALSE)</f>
        <v>3413000</v>
      </c>
      <c r="E127" s="218">
        <f t="shared" si="8"/>
        <v>1.0136620136620136</v>
      </c>
      <c r="F127" s="37">
        <f t="shared" si="9"/>
        <v>46000</v>
      </c>
      <c r="G127" s="27" t="str">
        <f>[1]шас6х6!AI20</f>
        <v>6х6</v>
      </c>
      <c r="H127" s="28">
        <f>[1]шас6х6!AJ20</f>
        <v>1</v>
      </c>
      <c r="I127" s="29">
        <f>[1]шас6х6!AK20</f>
        <v>13.55</v>
      </c>
      <c r="J127" s="30">
        <f>[1]шас6х6!AL20</f>
        <v>300</v>
      </c>
      <c r="K127" s="30">
        <f>[1]шас6х6!AM20</f>
        <v>300</v>
      </c>
      <c r="L127" s="30" t="str">
        <f>[1]шас6х6!AN20</f>
        <v>ZF9</v>
      </c>
      <c r="M127" s="31">
        <f>[1]шас6х6!AO20</f>
        <v>5.94</v>
      </c>
      <c r="N127" s="30">
        <f>[1]шас6х6!AP20</f>
        <v>6070</v>
      </c>
      <c r="O127" s="33" t="str">
        <f>[1]шас6х6!AQ20</f>
        <v>─</v>
      </c>
      <c r="P127" s="33" t="str">
        <f>[1]шас6х6!AR20</f>
        <v>425/85R21 390/95R20</v>
      </c>
      <c r="Q127" s="33" t="str">
        <f>[1]шас6х6!AS20</f>
        <v>210+350</v>
      </c>
      <c r="R127" s="33" t="str">
        <f>[1]шас6х6!AT20</f>
        <v>кр-пет.</v>
      </c>
      <c r="S127" s="34" t="str">
        <f>[1]шас6х6!AU20</f>
        <v>МКБ, МОБ, дв. КАМАЗ 740.705-300 (Е-5), ТНВД BOSCH, система нейтрализ. ОГ(AdBlue), Common Rail, ДЗК, аэродинамич.козырек, КОМ лебедки, УВЭОС</v>
      </c>
    </row>
    <row r="128" spans="1:19" s="21" customFormat="1" ht="38.25" customHeight="1" x14ac:dyDescent="0.2">
      <c r="B128" s="54" t="s">
        <v>141</v>
      </c>
      <c r="C128" s="87">
        <f>VLOOKUP(B128,[1]шас6х6!$A$6:$BC$43,2,FALSE)</f>
        <v>3504000</v>
      </c>
      <c r="D128" s="88">
        <f>VLOOKUP(B128,[1]шас6х6!$A$6:$AU$44,4,FALSE)</f>
        <v>3565000</v>
      </c>
      <c r="E128" s="36">
        <f>D128/C128</f>
        <v>1.0174086757990868</v>
      </c>
      <c r="F128" s="37">
        <f>D128-C128</f>
        <v>61000</v>
      </c>
      <c r="G128" s="27" t="str">
        <f>[1]шас6х6!AI21</f>
        <v>6х6</v>
      </c>
      <c r="H128" s="27">
        <f>[1]шас6х6!AJ21</f>
        <v>1</v>
      </c>
      <c r="I128" s="27">
        <f>[1]шас6х6!AK21</f>
        <v>13.55</v>
      </c>
      <c r="J128" s="27">
        <f>[1]шас6х6!AL21</f>
        <v>300</v>
      </c>
      <c r="K128" s="27">
        <f>[1]шас6х6!AM21</f>
        <v>300</v>
      </c>
      <c r="L128" s="27" t="str">
        <f>[1]шас6х6!AN21</f>
        <v>ZF9</v>
      </c>
      <c r="M128" s="27">
        <f>[1]шас6х6!AO21</f>
        <v>5.94</v>
      </c>
      <c r="N128" s="27">
        <f>[1]шас6х6!AP21</f>
        <v>6070</v>
      </c>
      <c r="O128" s="27" t="str">
        <f>[1]шас6х6!AQ21</f>
        <v>─</v>
      </c>
      <c r="P128" s="27" t="str">
        <f>[1]шас6х6!AR21</f>
        <v>425/85R21 390/95R20</v>
      </c>
      <c r="Q128" s="27" t="str">
        <f>[1]шас6х6!AS21</f>
        <v>210+350</v>
      </c>
      <c r="R128" s="27" t="str">
        <f>[1]шас6х6!AT21</f>
        <v>кр-пет.</v>
      </c>
      <c r="S128" s="56" t="str">
        <f>[1]шас6х6!AU21</f>
        <v>МКБ, МОБ, дв. КАМАЗ 740.705-300 (Е-5), ТНВД BOSCH, система нейтрализ. ОГ(AdBlue), Common Rail, ДЗК, аэродинамич.козырек, рестайлинг-2, кондиционер, РК621, УВЭОС</v>
      </c>
    </row>
    <row r="129" spans="1:19" s="21" customFormat="1" ht="26.45" customHeight="1" x14ac:dyDescent="0.2">
      <c r="A129" s="21" t="str">
        <f t="shared" si="7"/>
        <v>043118000030175050</v>
      </c>
      <c r="B129" s="54" t="s">
        <v>142</v>
      </c>
      <c r="C129" s="87">
        <f>VLOOKUP(B129,[1]шас6х6!$A$6:$BC$43,2,FALSE)</f>
        <v>3344000</v>
      </c>
      <c r="D129" s="88">
        <f>VLOOKUP(B129,[1]шас6х6!$A$6:$AU$44,4,FALSE)</f>
        <v>3405000</v>
      </c>
      <c r="E129" s="36">
        <f t="shared" si="8"/>
        <v>1.0182416267942584</v>
      </c>
      <c r="F129" s="37">
        <f t="shared" si="9"/>
        <v>61000</v>
      </c>
      <c r="G129" s="27" t="str">
        <f>[1]шас6х6!AI22</f>
        <v>6х6</v>
      </c>
      <c r="H129" s="28">
        <f>[1]шас6х6!AJ22</f>
        <v>1</v>
      </c>
      <c r="I129" s="29">
        <f>[1]шас6х6!AK22</f>
        <v>13.55</v>
      </c>
      <c r="J129" s="30">
        <f>[1]шас6х6!AL22</f>
        <v>300</v>
      </c>
      <c r="K129" s="30">
        <f>[1]шас6х6!AM22</f>
        <v>300</v>
      </c>
      <c r="L129" s="30" t="str">
        <f>[1]шас6х6!AN22</f>
        <v>ZF9</v>
      </c>
      <c r="M129" s="31">
        <f>[1]шас6х6!AO22</f>
        <v>5.94</v>
      </c>
      <c r="N129" s="30">
        <f>[1]шас6х6!AP22</f>
        <v>6070</v>
      </c>
      <c r="O129" s="33" t="str">
        <f>[1]шас6х6!AQ22</f>
        <v>─</v>
      </c>
      <c r="P129" s="33" t="str">
        <f>[1]шас6х6!AR22</f>
        <v>425/85R21 390/95R20</v>
      </c>
      <c r="Q129" s="33" t="str">
        <f>[1]шас6х6!AS22</f>
        <v>210+350</v>
      </c>
      <c r="R129" s="33" t="str">
        <f>[1]шас6х6!AT22</f>
        <v>кр-пет.</v>
      </c>
      <c r="S129" s="34" t="str">
        <f>[1]шас6х6!AU22</f>
        <v>МКБ, МОБ, дв. КАМАЗ 740.705-300 (Е-5), ТНВД BOSCH, система нейтрализ. ОГ(AdBlue), Common Rail, аэродинамич.козырек, ДЗК, УВЭОС</v>
      </c>
    </row>
    <row r="130" spans="1:19" s="21" customFormat="1" ht="24" customHeight="1" x14ac:dyDescent="0.2">
      <c r="A130" s="21" t="str">
        <f t="shared" si="7"/>
        <v>043118000030195050</v>
      </c>
      <c r="B130" s="54" t="s">
        <v>143</v>
      </c>
      <c r="C130" s="87">
        <f>VLOOKUP(B130,[1]шас6х6!$A$6:$BC$43,2,FALSE)</f>
        <v>3380000</v>
      </c>
      <c r="D130" s="88">
        <f>VLOOKUP(B130,[1]шас6х6!$A$6:$AU$44,4,FALSE)</f>
        <v>3455000</v>
      </c>
      <c r="E130" s="36">
        <f t="shared" si="8"/>
        <v>1.0221893491124261</v>
      </c>
      <c r="F130" s="37">
        <f t="shared" si="9"/>
        <v>75000</v>
      </c>
      <c r="G130" s="27" t="str">
        <f>[1]шас6х6!AI23</f>
        <v>6х6</v>
      </c>
      <c r="H130" s="28">
        <f>[1]шас6х6!AJ23</f>
        <v>1</v>
      </c>
      <c r="I130" s="29">
        <f>[1]шас6х6!AK23</f>
        <v>13.525</v>
      </c>
      <c r="J130" s="30">
        <f>[1]шас6х6!AL23</f>
        <v>300</v>
      </c>
      <c r="K130" s="30">
        <f>[1]шас6х6!AM23</f>
        <v>300</v>
      </c>
      <c r="L130" s="30" t="str">
        <f>[1]шас6х6!AN23</f>
        <v>ZF9</v>
      </c>
      <c r="M130" s="31">
        <f>[1]шас6х6!AO23</f>
        <v>5.94</v>
      </c>
      <c r="N130" s="30">
        <f>[1]шас6х6!AP23</f>
        <v>4410</v>
      </c>
      <c r="O130" s="33" t="str">
        <f>[1]шас6х6!AQ23</f>
        <v>─</v>
      </c>
      <c r="P130" s="33" t="str">
        <f>[1]шас6х6!AR23</f>
        <v>425/85R21 390/95R20</v>
      </c>
      <c r="Q130" s="33">
        <f>[1]шас6х6!AS23</f>
        <v>350</v>
      </c>
      <c r="R130" s="33" t="str">
        <f>[1]шас6х6!AT23</f>
        <v>кр-пет.</v>
      </c>
      <c r="S130" s="34" t="str">
        <f>[1]шас6х6!AU23</f>
        <v>МКБ, МОБ, дв. КАМАЗ 740.705-300 (Е-5), ТНВД BOSCH, система нейтрализ. ОГ(AdBlue), топл. ап. BOSCH, Common Rail, ДЗК, аэродинамич.козырек, КП газов, КОМ с насосом, УВЭОС</v>
      </c>
    </row>
    <row r="131" spans="1:19" s="21" customFormat="1" ht="24" customHeight="1" x14ac:dyDescent="0.2">
      <c r="B131" s="54" t="s">
        <v>144</v>
      </c>
      <c r="C131" s="87">
        <f>VLOOKUP(B131,[1]шас6х6!$A$6:$BC$43,2,FALSE)</f>
        <v>3056000</v>
      </c>
      <c r="D131" s="88">
        <f>VLOOKUP(B131,[1]шас6х6!$A$6:$AU$44,4,FALSE)</f>
        <v>3117000</v>
      </c>
      <c r="E131" s="36">
        <f>D131/C131</f>
        <v>1.0199607329842932</v>
      </c>
      <c r="F131" s="37">
        <f>D131-C131</f>
        <v>61000</v>
      </c>
      <c r="G131" s="27" t="str">
        <f>[1]шас6х6!AI24</f>
        <v>6х6</v>
      </c>
      <c r="H131" s="27">
        <f>[1]шас6х6!AJ24</f>
        <v>1</v>
      </c>
      <c r="I131" s="27">
        <f>[1]шас6х6!AK24</f>
        <v>13.425000000000001</v>
      </c>
      <c r="J131" s="27">
        <f>[1]шас6х6!AL24</f>
        <v>300</v>
      </c>
      <c r="K131" s="27">
        <f>[1]шас6х6!AM24</f>
        <v>300</v>
      </c>
      <c r="L131" s="27">
        <f>[1]шас6х6!AN24</f>
        <v>154</v>
      </c>
      <c r="M131" s="27">
        <f>[1]шас6х6!AO24</f>
        <v>6.53</v>
      </c>
      <c r="N131" s="27">
        <f>[1]шас6х6!AP24</f>
        <v>6070</v>
      </c>
      <c r="O131" s="27" t="str">
        <f>[1]шас6х6!AQ24</f>
        <v>─</v>
      </c>
      <c r="P131" s="27" t="str">
        <f>[1]шас6х6!AR24</f>
        <v>425/85R21 390/95R20</v>
      </c>
      <c r="Q131" s="27" t="str">
        <f>[1]шас6х6!AS24</f>
        <v>210+350</v>
      </c>
      <c r="R131" s="27" t="str">
        <f>[1]шас6х6!AT24</f>
        <v>кр-пет.</v>
      </c>
      <c r="S131" s="56" t="str">
        <f>[1]шас6х6!AU24</f>
        <v>МКБ, МОБ, дв. КАМАЗ 740.705-300 (Е-5), ТНВД BOSCH, система нейтрализ. ОГ(AdBlue), аэродинамич.козырек, УВЭОС</v>
      </c>
    </row>
    <row r="132" spans="1:19" s="21" customFormat="1" ht="25.5" customHeight="1" x14ac:dyDescent="0.2">
      <c r="A132" s="21" t="str">
        <f t="shared" si="7"/>
        <v>043118000230275050</v>
      </c>
      <c r="B132" s="54" t="s">
        <v>145</v>
      </c>
      <c r="C132" s="87">
        <f>VLOOKUP(B132,[1]шас6х6!$A$6:$BC$43,2,FALSE)</f>
        <v>3056000</v>
      </c>
      <c r="D132" s="88">
        <f>VLOOKUP(B132,[1]шас6х6!$A$6:$AU$44,4,FALSE)</f>
        <v>3117000</v>
      </c>
      <c r="E132" s="36">
        <f t="shared" si="8"/>
        <v>1.0199607329842932</v>
      </c>
      <c r="F132" s="37">
        <f t="shared" si="9"/>
        <v>61000</v>
      </c>
      <c r="G132" s="27" t="str">
        <f>[1]шас6х6!AI25</f>
        <v>6х6</v>
      </c>
      <c r="H132" s="28">
        <f>[1]шас6х6!AJ25</f>
        <v>1</v>
      </c>
      <c r="I132" s="29">
        <f>[1]шас6х6!AK25</f>
        <v>13.425000000000001</v>
      </c>
      <c r="J132" s="30">
        <f>[1]шас6х6!AL25</f>
        <v>300</v>
      </c>
      <c r="K132" s="30">
        <f>[1]шас6х6!AM25</f>
        <v>300</v>
      </c>
      <c r="L132" s="30">
        <f>[1]шас6х6!AN25</f>
        <v>154</v>
      </c>
      <c r="M132" s="31">
        <f>[1]шас6х6!AO25</f>
        <v>6.53</v>
      </c>
      <c r="N132" s="30">
        <f>[1]шас6х6!AP25</f>
        <v>6070</v>
      </c>
      <c r="O132" s="33" t="str">
        <f>[1]шас6х6!AQ25</f>
        <v>─</v>
      </c>
      <c r="P132" s="33" t="str">
        <f>[1]шас6х6!AR25</f>
        <v>425/85R21 390/95R20</v>
      </c>
      <c r="Q132" s="33" t="str">
        <f>[1]шас6х6!AS25</f>
        <v>210+350</v>
      </c>
      <c r="R132" s="33" t="str">
        <f>[1]шас6х6!AT25</f>
        <v>кр-пет.</v>
      </c>
      <c r="S132" s="34" t="str">
        <f>[1]шас6х6!AU25</f>
        <v>МКБ, МОБ, дв. КАМАЗ 740.705-300 (Е-5), ТНВД АЗПИ, система нейтрализ. ОГ(AdBlue), аэродинамич.козырек, УВЭОС</v>
      </c>
    </row>
    <row r="133" spans="1:19" s="21" customFormat="1" ht="25.5" customHeight="1" x14ac:dyDescent="0.2">
      <c r="A133" s="21" t="str">
        <f t="shared" si="7"/>
        <v>043118000030485050</v>
      </c>
      <c r="B133" s="54" t="s">
        <v>146</v>
      </c>
      <c r="C133" s="87">
        <f>VLOOKUP(B133,[1]шас6х6!$A$6:$BC$43,2,FALSE)</f>
        <v>3463000</v>
      </c>
      <c r="D133" s="88">
        <f>VLOOKUP(B133,[1]шас6х6!$A$6:$AU$44,4,FALSE)</f>
        <v>3533000</v>
      </c>
      <c r="E133" s="36">
        <f t="shared" si="8"/>
        <v>1.0202136875541439</v>
      </c>
      <c r="F133" s="37">
        <f t="shared" si="9"/>
        <v>70000</v>
      </c>
      <c r="G133" s="27" t="str">
        <f>[1]шас6х6!AI26</f>
        <v>6х6</v>
      </c>
      <c r="H133" s="28">
        <f>[1]шас6х6!AJ26</f>
        <v>1</v>
      </c>
      <c r="I133" s="29">
        <f>[1]шас6х6!AK26</f>
        <v>13.21</v>
      </c>
      <c r="J133" s="30">
        <f>[1]шас6х6!AL26</f>
        <v>300</v>
      </c>
      <c r="K133" s="30">
        <f>[1]шас6х6!AM26</f>
        <v>300</v>
      </c>
      <c r="L133" s="30" t="str">
        <f>[1]шас6х6!AN26</f>
        <v>ZF9</v>
      </c>
      <c r="M133" s="31">
        <f>[1]шас6х6!AO26</f>
        <v>5.94</v>
      </c>
      <c r="N133" s="30">
        <f>[1]шас6х6!AP26</f>
        <v>5895</v>
      </c>
      <c r="O133" s="33">
        <f>[1]шас6х6!AQ26</f>
        <v>1</v>
      </c>
      <c r="P133" s="33" t="str">
        <f>[1]шас6х6!AR26</f>
        <v>425/85R21 390/95R20</v>
      </c>
      <c r="Q133" s="33" t="str">
        <f>[1]шас6х6!AS26</f>
        <v>210+350</v>
      </c>
      <c r="R133" s="33" t="str">
        <f>[1]шас6х6!AT26</f>
        <v>кр-пет.</v>
      </c>
      <c r="S133" s="34" t="str">
        <f>[1]шас6х6!AU26</f>
        <v>МКБ, МОБ, дв. КАМАЗ 740.705-300 (Е-5), ТНВД BOSCH, система нейтрализ. ОГ(AdBlue), Common Rail, ДЗК, аэродинамич.козырек, лебедка, УВЭОС</v>
      </c>
    </row>
    <row r="134" spans="1:19" s="21" customFormat="1" ht="25.5" customHeight="1" x14ac:dyDescent="0.2">
      <c r="A134" s="21" t="str">
        <f t="shared" si="7"/>
        <v>043118000030495050</v>
      </c>
      <c r="B134" s="54" t="s">
        <v>147</v>
      </c>
      <c r="C134" s="87">
        <f>VLOOKUP(B134,[1]шас6х6!$A$6:$BC$43,2,FALSE)</f>
        <v>3359000</v>
      </c>
      <c r="D134" s="88">
        <f>VLOOKUP(B134,[1]шас6х6!$A$6:$AU$44,4,FALSE)</f>
        <v>3428000</v>
      </c>
      <c r="E134" s="36">
        <f t="shared" si="8"/>
        <v>1.0205418279249776</v>
      </c>
      <c r="F134" s="37">
        <f t="shared" si="9"/>
        <v>69000</v>
      </c>
      <c r="G134" s="27" t="str">
        <f>[1]шас6х6!AI27</f>
        <v>6х6</v>
      </c>
      <c r="H134" s="28">
        <f>[1]шас6х6!AJ27</f>
        <v>1</v>
      </c>
      <c r="I134" s="29">
        <f>[1]шас6х6!AK27</f>
        <v>13.49</v>
      </c>
      <c r="J134" s="30">
        <f>[1]шас6х6!AL27</f>
        <v>300</v>
      </c>
      <c r="K134" s="30">
        <f>[1]шас6х6!AM27</f>
        <v>300</v>
      </c>
      <c r="L134" s="30" t="str">
        <f>[1]шас6х6!AN27</f>
        <v>ZF9</v>
      </c>
      <c r="M134" s="31">
        <f>[1]шас6х6!AO27</f>
        <v>5.94</v>
      </c>
      <c r="N134" s="30">
        <f>[1]шас6х6!AP27</f>
        <v>5535</v>
      </c>
      <c r="O134" s="33">
        <f>[1]шас6х6!AQ27</f>
        <v>1</v>
      </c>
      <c r="P134" s="33" t="str">
        <f>[1]шас6х6!AR27</f>
        <v>425/85R21 390/95R20</v>
      </c>
      <c r="Q134" s="33" t="str">
        <f>[1]шас6х6!AS27</f>
        <v>210+350</v>
      </c>
      <c r="R134" s="33" t="str">
        <f>[1]шас6х6!AT27</f>
        <v>кр-пет.</v>
      </c>
      <c r="S134" s="34" t="str">
        <f>[1]шас6х6!AU27</f>
        <v>МКБ, МОБ, дв. КАМАЗ 740.705-300 (Е-5), ТНВД BOSCH, система нейтрализ. ОГ(AdBlue), Common Rail, ДЗК, аэродинамич.козырек, УВЭОС</v>
      </c>
    </row>
    <row r="135" spans="1:19" s="21" customFormat="1" ht="25.5" customHeight="1" x14ac:dyDescent="0.2">
      <c r="A135" s="21" t="str">
        <f t="shared" si="7"/>
        <v>043118000030775050</v>
      </c>
      <c r="B135" s="54" t="s">
        <v>148</v>
      </c>
      <c r="C135" s="87">
        <f>VLOOKUP(B135,[1]шас6х6!$A$6:$BC$43,2,FALSE)</f>
        <v>3332000</v>
      </c>
      <c r="D135" s="88">
        <f>VLOOKUP(B135,[1]шас6х6!$A$6:$AU$44,4,FALSE)</f>
        <v>3393000</v>
      </c>
      <c r="E135" s="36">
        <f t="shared" si="8"/>
        <v>1.0183073229291717</v>
      </c>
      <c r="F135" s="37">
        <f t="shared" si="9"/>
        <v>61000</v>
      </c>
      <c r="G135" s="27" t="str">
        <f>[1]шас6х6!AI28</f>
        <v>6х6</v>
      </c>
      <c r="H135" s="28">
        <f>[1]шас6х6!AJ28</f>
        <v>1</v>
      </c>
      <c r="I135" s="29">
        <f>[1]шас6х6!AK28</f>
        <v>13.475</v>
      </c>
      <c r="J135" s="30">
        <f>[1]шас6х6!AL28</f>
        <v>300</v>
      </c>
      <c r="K135" s="30">
        <f>[1]шас6х6!AM28</f>
        <v>300</v>
      </c>
      <c r="L135" s="30" t="str">
        <f>[1]шас6х6!AN28</f>
        <v>ZF9</v>
      </c>
      <c r="M135" s="31">
        <f>[1]шас6х6!AO28</f>
        <v>5.94</v>
      </c>
      <c r="N135" s="30">
        <f>[1]шас6х6!AP28</f>
        <v>6245</v>
      </c>
      <c r="O135" s="33" t="str">
        <f>[1]шас6х6!AQ28</f>
        <v>─</v>
      </c>
      <c r="P135" s="33" t="str">
        <f>[1]шас6х6!AR28</f>
        <v>425/85R21 390/95R20</v>
      </c>
      <c r="Q135" s="33" t="str">
        <f>[1]шас6х6!AS28</f>
        <v>210+350</v>
      </c>
      <c r="R135" s="33" t="str">
        <f>[1]шас6х6!AT28</f>
        <v>кр-пет.</v>
      </c>
      <c r="S135" s="34" t="str">
        <f>[1]шас6х6!AU28</f>
        <v>МКБ, МОБ, дв. КАМАЗ 740.705-300 (Е-5), ТНВД BOSCH, система нейтрализ. ОГ(AdBlue), Common Rail, ДЗК, аэродинамич.козырек, УВЭОС</v>
      </c>
    </row>
    <row r="136" spans="1:19" s="21" customFormat="1" ht="25.5" customHeight="1" x14ac:dyDescent="0.2">
      <c r="A136" s="21" t="str">
        <f t="shared" si="7"/>
        <v>043118000030865050</v>
      </c>
      <c r="B136" s="54" t="s">
        <v>149</v>
      </c>
      <c r="C136" s="87">
        <f>VLOOKUP(B136,[1]шас6х6!$A$6:$BC$43,2,FALSE)</f>
        <v>3332000</v>
      </c>
      <c r="D136" s="88">
        <f>VLOOKUP(B136,[1]шас6х6!$A$6:$AU$44,4,FALSE)</f>
        <v>3401000</v>
      </c>
      <c r="E136" s="36">
        <f t="shared" si="8"/>
        <v>1.0207082833133254</v>
      </c>
      <c r="F136" s="37">
        <f t="shared" si="9"/>
        <v>69000</v>
      </c>
      <c r="G136" s="27" t="str">
        <f>[1]шас6х6!AI29</f>
        <v>6х6</v>
      </c>
      <c r="H136" s="28">
        <f>[1]шас6х6!AJ29</f>
        <v>1</v>
      </c>
      <c r="I136" s="29">
        <f>[1]шас6х6!AK29</f>
        <v>13.45</v>
      </c>
      <c r="J136" s="30">
        <f>[1]шас6х6!AL29</f>
        <v>300</v>
      </c>
      <c r="K136" s="30">
        <f>[1]шас6х6!AM29</f>
        <v>300</v>
      </c>
      <c r="L136" s="30" t="str">
        <f>[1]шас6х6!AN29</f>
        <v>ZF9</v>
      </c>
      <c r="M136" s="31">
        <f>[1]шас6х6!AO29</f>
        <v>5.94</v>
      </c>
      <c r="N136" s="30">
        <f>[1]шас6х6!AP29</f>
        <v>5945</v>
      </c>
      <c r="O136" s="33">
        <f>[1]шас6х6!AQ29</f>
        <v>1</v>
      </c>
      <c r="P136" s="33" t="str">
        <f>[1]шас6х6!AR29</f>
        <v>425/85R21 390/95R20</v>
      </c>
      <c r="Q136" s="33" t="str">
        <f>[1]шас6х6!AS29</f>
        <v>210+350</v>
      </c>
      <c r="R136" s="33" t="str">
        <f>[1]шас6х6!AT29</f>
        <v>кр-пет.</v>
      </c>
      <c r="S136" s="34" t="str">
        <f>[1]шас6х6!AU29</f>
        <v>МКБ, МОБ, дв. КАМАЗ 740.705-300 (Е-5), ТНВД BOSCH, система нейтрализ. ОГ(AdBlue), Common Rail, ДЗК, аэродинамич.козырек, УВЭОС</v>
      </c>
    </row>
    <row r="137" spans="1:19" s="21" customFormat="1" ht="25.5" customHeight="1" x14ac:dyDescent="0.2">
      <c r="A137" s="21" t="str">
        <f t="shared" si="7"/>
        <v>043118000030885050</v>
      </c>
      <c r="B137" s="54" t="s">
        <v>150</v>
      </c>
      <c r="C137" s="87">
        <f>VLOOKUP(B137,[1]шас6х6!$A$6:$BC$43,2,FALSE)</f>
        <v>3244000</v>
      </c>
      <c r="D137" s="88">
        <f>VLOOKUP(B137,[1]шас6х6!$A$6:$AU$44,4,FALSE)</f>
        <v>3313000</v>
      </c>
      <c r="E137" s="36">
        <f t="shared" si="8"/>
        <v>1.0212700369913688</v>
      </c>
      <c r="F137" s="37">
        <f t="shared" si="9"/>
        <v>69000</v>
      </c>
      <c r="G137" s="27" t="str">
        <f>[1]шас6х6!AI30</f>
        <v>6х6</v>
      </c>
      <c r="H137" s="28">
        <f>[1]шас6х6!AJ30</f>
        <v>1</v>
      </c>
      <c r="I137" s="29">
        <f>[1]шас6х6!AK30</f>
        <v>13.39</v>
      </c>
      <c r="J137" s="30">
        <f>[1]шас6х6!AL30</f>
        <v>300</v>
      </c>
      <c r="K137" s="30">
        <f>[1]шас6х6!AM30</f>
        <v>300</v>
      </c>
      <c r="L137" s="30">
        <f>[1]шас6х6!AN30</f>
        <v>154</v>
      </c>
      <c r="M137" s="31">
        <f>[1]шас6х6!AO30</f>
        <v>6.53</v>
      </c>
      <c r="N137" s="30">
        <f>[1]шас6х6!AP30</f>
        <v>6305</v>
      </c>
      <c r="O137" s="33">
        <f>[1]шас6х6!AQ30</f>
        <v>1</v>
      </c>
      <c r="P137" s="33" t="str">
        <f>[1]шас6х6!AR30</f>
        <v>425/85R21 390/95R20</v>
      </c>
      <c r="Q137" s="33" t="str">
        <f>[1]шас6х6!AS30</f>
        <v>210+350</v>
      </c>
      <c r="R137" s="33" t="str">
        <f>[1]шас6х6!AT30</f>
        <v>─</v>
      </c>
      <c r="S137" s="34" t="str">
        <f>[1]шас6х6!AU30</f>
        <v>МКБ, МОБ, дв. КАМАЗ 740.705-300 (Е-5), ТНВД BOSCH, система нейтрализ. ОГ(AdBlue), Common Rail, ДЗК, аэродинамич.козырек, УВЭОС</v>
      </c>
    </row>
    <row r="138" spans="1:19" s="21" customFormat="1" ht="25.5" customHeight="1" x14ac:dyDescent="0.2">
      <c r="A138" s="21" t="str">
        <f t="shared" si="7"/>
        <v>043118000030905050</v>
      </c>
      <c r="B138" s="54" t="s">
        <v>151</v>
      </c>
      <c r="C138" s="87">
        <f>VLOOKUP(B138,[1]шас6х6!$A$6:$BC$43,2,FALSE)</f>
        <v>3438000</v>
      </c>
      <c r="D138" s="88">
        <f>VLOOKUP(B138,[1]шас6х6!$A$6:$AU$44,4,FALSE)</f>
        <v>3507000</v>
      </c>
      <c r="E138" s="36">
        <f t="shared" si="8"/>
        <v>1.0200698080279231</v>
      </c>
      <c r="F138" s="37">
        <f t="shared" si="9"/>
        <v>69000</v>
      </c>
      <c r="G138" s="27" t="str">
        <f>[1]шас6х6!AI31</f>
        <v>6х6</v>
      </c>
      <c r="H138" s="28">
        <f>[1]шас6х6!AJ31</f>
        <v>1</v>
      </c>
      <c r="I138" s="29">
        <f>[1]шас6х6!AK31</f>
        <v>13.375</v>
      </c>
      <c r="J138" s="30">
        <f>[1]шас6х6!AL31</f>
        <v>300</v>
      </c>
      <c r="K138" s="30">
        <f>[1]шас6х6!AM31</f>
        <v>300</v>
      </c>
      <c r="L138" s="30" t="str">
        <f>[1]шас6х6!AN31</f>
        <v>ZF9</v>
      </c>
      <c r="M138" s="31">
        <f>[1]шас6х6!AO31</f>
        <v>5.94</v>
      </c>
      <c r="N138" s="30">
        <f>[1]шас6х6!AP31</f>
        <v>7035</v>
      </c>
      <c r="O138" s="33">
        <f>[1]шас6х6!AQ31</f>
        <v>1</v>
      </c>
      <c r="P138" s="33" t="str">
        <f>[1]шас6х6!AR31</f>
        <v>425/85R21 390/95R20</v>
      </c>
      <c r="Q138" s="33" t="str">
        <f>[1]шас6х6!AS31</f>
        <v>210+350</v>
      </c>
      <c r="R138" s="33" t="str">
        <f>[1]шас6х6!AT31</f>
        <v>кр-пет.</v>
      </c>
      <c r="S138" s="34" t="str">
        <f>[1]шас6х6!AU31</f>
        <v>МКБ, МОБ, дв. КАМАЗ 740.705-300 (Е-5), ТНВД BOSCH, система нейтрализ. ОГ(AdBlue), Common Rail, ДЗК, аэродинамич.козырек, УВЭОС</v>
      </c>
    </row>
    <row r="139" spans="1:19" s="21" customFormat="1" ht="25.5" customHeight="1" x14ac:dyDescent="0.2">
      <c r="A139" s="21" t="str">
        <f t="shared" si="7"/>
        <v>043118000030915050</v>
      </c>
      <c r="B139" s="54" t="s">
        <v>152</v>
      </c>
      <c r="C139" s="87">
        <f>VLOOKUP(B139,[1]шас6х6!$A$6:$BC$43,2,FALSE)</f>
        <v>3441000</v>
      </c>
      <c r="D139" s="88">
        <f>VLOOKUP(B139,[1]шас6х6!$A$6:$AU$44,4,FALSE)</f>
        <v>3510000</v>
      </c>
      <c r="E139" s="36">
        <f t="shared" si="8"/>
        <v>1.0200523103748911</v>
      </c>
      <c r="F139" s="37">
        <f t="shared" si="9"/>
        <v>69000</v>
      </c>
      <c r="G139" s="27" t="str">
        <f>[1]шас6х6!AI32</f>
        <v>6х6</v>
      </c>
      <c r="H139" s="28">
        <f>[1]шас6х6!AJ32</f>
        <v>1</v>
      </c>
      <c r="I139" s="29">
        <f>[1]шас6х6!AK32</f>
        <v>13.345000000000001</v>
      </c>
      <c r="J139" s="30">
        <f>[1]шас6х6!AL32</f>
        <v>300</v>
      </c>
      <c r="K139" s="30">
        <f>[1]шас6х6!AM32</f>
        <v>300</v>
      </c>
      <c r="L139" s="30" t="str">
        <f>[1]шас6х6!AN32</f>
        <v>ZF9</v>
      </c>
      <c r="M139" s="31">
        <f>[1]шас6х6!AO32</f>
        <v>5.94</v>
      </c>
      <c r="N139" s="30">
        <f>[1]шас6х6!AP32</f>
        <v>6675</v>
      </c>
      <c r="O139" s="33">
        <f>[1]шас6х6!AQ32</f>
        <v>1</v>
      </c>
      <c r="P139" s="33" t="str">
        <f>[1]шас6х6!AR32</f>
        <v>425/85R21 390/95R20</v>
      </c>
      <c r="Q139" s="33" t="str">
        <f>[1]шас6х6!AS32</f>
        <v>210+350</v>
      </c>
      <c r="R139" s="33" t="str">
        <f>[1]шас6х6!AT32</f>
        <v>кр-пет.</v>
      </c>
      <c r="S139" s="34" t="str">
        <f>[1]шас6х6!AU32</f>
        <v>МКБ, МОБ, дв. КАМАЗ 740.705-300 (Е-5), ТНВД BOSCH, система нейтрализ. ОГ(AdBlue), Common Rail, ДЗК, аэродинамич.козырек, УВЭОС</v>
      </c>
    </row>
    <row r="140" spans="1:19" s="21" customFormat="1" ht="25.5" customHeight="1" x14ac:dyDescent="0.2">
      <c r="A140" s="21" t="str">
        <f t="shared" si="7"/>
        <v>043118000030965050</v>
      </c>
      <c r="B140" s="54" t="s">
        <v>153</v>
      </c>
      <c r="C140" s="87">
        <f>VLOOKUP(B140,[1]шас6х6!$A$6:$BC$43,2,FALSE)</f>
        <v>3308000</v>
      </c>
      <c r="D140" s="88">
        <f>VLOOKUP(B140,[1]шас6х6!$A$6:$AU$44,4,FALSE)</f>
        <v>3377000</v>
      </c>
      <c r="E140" s="36">
        <f t="shared" si="8"/>
        <v>1.0208585247883917</v>
      </c>
      <c r="F140" s="37">
        <f t="shared" si="9"/>
        <v>69000</v>
      </c>
      <c r="G140" s="27" t="str">
        <f>[1]шас6х6!AI33</f>
        <v>6х6</v>
      </c>
      <c r="H140" s="28">
        <f>[1]шас6х6!AJ33</f>
        <v>1</v>
      </c>
      <c r="I140" s="29">
        <f>[1]шас6х6!AK33</f>
        <v>13.3</v>
      </c>
      <c r="J140" s="30">
        <f>[1]шас6х6!AL33</f>
        <v>300</v>
      </c>
      <c r="K140" s="30">
        <f>[1]шас6х6!AM33</f>
        <v>300</v>
      </c>
      <c r="L140" s="30">
        <f>[1]шас6х6!AN33</f>
        <v>154</v>
      </c>
      <c r="M140" s="31">
        <f>[1]шас6х6!AO33</f>
        <v>6.53</v>
      </c>
      <c r="N140" s="30">
        <f>[1]шас6х6!AP33</f>
        <v>6475</v>
      </c>
      <c r="O140" s="33">
        <f>[1]шас6х6!AQ33</f>
        <v>1</v>
      </c>
      <c r="P140" s="33" t="str">
        <f>[1]шас6х6!AR33</f>
        <v>425/85R21 390/95R20</v>
      </c>
      <c r="Q140" s="33" t="str">
        <f>[1]шас6х6!AS33</f>
        <v>210+350</v>
      </c>
      <c r="R140" s="33" t="str">
        <f>[1]шас6х6!AT33</f>
        <v>кр-пет</v>
      </c>
      <c r="S140" s="34" t="str">
        <f>[1]шас6х6!AU33</f>
        <v>МКБ, МОБ, дв. КАМАЗ 740.705-300 (Е-5), ТНВД BOSCH, система нейтрализ. ОГ(AdBlue), Common Rail, ДЗК, аэродинамич.козырек, УВЭОС</v>
      </c>
    </row>
    <row r="141" spans="1:19" s="21" customFormat="1" ht="25.5" customHeight="1" x14ac:dyDescent="0.2">
      <c r="A141" s="21" t="str">
        <f t="shared" si="7"/>
        <v>043118000030985050</v>
      </c>
      <c r="B141" s="54" t="s">
        <v>154</v>
      </c>
      <c r="C141" s="87">
        <f>VLOOKUP(B141,[1]шас6х6!$A$6:$BC$43,2,FALSE)</f>
        <v>3264000</v>
      </c>
      <c r="D141" s="88">
        <f>VLOOKUP(B141,[1]шас6х6!$A$6:$AU$44,4,FALSE)</f>
        <v>3333000</v>
      </c>
      <c r="E141" s="36">
        <f t="shared" si="8"/>
        <v>1.021139705882353</v>
      </c>
      <c r="F141" s="37">
        <f t="shared" si="9"/>
        <v>69000</v>
      </c>
      <c r="G141" s="27" t="str">
        <f>[1]шас6х6!AI34</f>
        <v>6х6</v>
      </c>
      <c r="H141" s="28">
        <f>[1]шас6х6!AJ34</f>
        <v>1</v>
      </c>
      <c r="I141" s="29">
        <f>[1]шас6х6!AK34</f>
        <v>13.34</v>
      </c>
      <c r="J141" s="30">
        <f>[1]шас6х6!AL34</f>
        <v>300</v>
      </c>
      <c r="K141" s="30">
        <f>[1]шас6х6!AM34</f>
        <v>300</v>
      </c>
      <c r="L141" s="30">
        <f>[1]шас6х6!AN34</f>
        <v>154</v>
      </c>
      <c r="M141" s="31">
        <f>[1]шас6х6!AO34</f>
        <v>6.53</v>
      </c>
      <c r="N141" s="30">
        <f>[1]шас6х6!AP34</f>
        <v>6245</v>
      </c>
      <c r="O141" s="33">
        <f>[1]шас6х6!AQ34</f>
        <v>1</v>
      </c>
      <c r="P141" s="33" t="str">
        <f>[1]шас6х6!AR34</f>
        <v>425/85R21 390/95R20</v>
      </c>
      <c r="Q141" s="33" t="str">
        <f>[1]шас6х6!AS34</f>
        <v>210+350</v>
      </c>
      <c r="R141" s="33" t="str">
        <f>[1]шас6х6!AT34</f>
        <v>─</v>
      </c>
      <c r="S141" s="34" t="str">
        <f>[1]шас6х6!AU34</f>
        <v>МКБ, МОБ, дв. КАМАЗ 740.705-300 (Е-5), ТНВД BOSCH, система нейтрализ. ОГ(AdBlue), Common Rail, ДЗК, аэродинамич.козырек, УВЭОС</v>
      </c>
    </row>
    <row r="142" spans="1:19" s="21" customFormat="1" ht="38.25" customHeight="1" x14ac:dyDescent="0.2">
      <c r="A142" s="21" t="str">
        <f t="shared" si="7"/>
        <v>043118000039185050</v>
      </c>
      <c r="B142" s="54" t="s">
        <v>155</v>
      </c>
      <c r="C142" s="87">
        <f>VLOOKUP(B142,[1]шас6х6!$A$6:$BC$43,2,FALSE)</f>
        <v>3289000</v>
      </c>
      <c r="D142" s="88">
        <f>VLOOKUP(B142,[1]шас6х6!$A$6:$AU$44,4,FALSE)</f>
        <v>3349000</v>
      </c>
      <c r="E142" s="36">
        <f t="shared" si="8"/>
        <v>1.0182426269382792</v>
      </c>
      <c r="F142" s="37">
        <f t="shared" si="9"/>
        <v>60000</v>
      </c>
      <c r="G142" s="27" t="str">
        <f>[1]шас6х6!AI35</f>
        <v>6х6</v>
      </c>
      <c r="H142" s="28">
        <f>[1]шас6х6!AJ35</f>
        <v>1</v>
      </c>
      <c r="I142" s="29">
        <f>[1]шас6х6!AK35</f>
        <v>13.66</v>
      </c>
      <c r="J142" s="30">
        <f>[1]шас6х6!AL35</f>
        <v>300</v>
      </c>
      <c r="K142" s="30">
        <f>[1]шас6х6!AM35</f>
        <v>300</v>
      </c>
      <c r="L142" s="30">
        <f>[1]шас6х6!AN35</f>
        <v>154</v>
      </c>
      <c r="M142" s="31">
        <f>[1]шас6х6!AO35</f>
        <v>6.53</v>
      </c>
      <c r="N142" s="30">
        <f>[1]шас6х6!AP35</f>
        <v>5920</v>
      </c>
      <c r="O142" s="33" t="str">
        <f>[1]шас6х6!AQ35</f>
        <v>─</v>
      </c>
      <c r="P142" s="33" t="str">
        <f>[1]шас6х6!AR35</f>
        <v>425/85R21 390/95R20</v>
      </c>
      <c r="Q142" s="33">
        <f>[1]шас6х6!AS35</f>
        <v>350</v>
      </c>
      <c r="R142" s="33" t="str">
        <f>[1]шас6х6!AT35</f>
        <v>кр-пет.</v>
      </c>
      <c r="S142" s="34" t="str">
        <f>[1]шас6х6!AU35</f>
        <v xml:space="preserve">МКБ, МОБ, дв. КАМАЗ 740.705-300 (Е-5), ТНВД BOSCH, система нейтрализ. ОГ(AdBlue), ДЗК,  выхл.вверх,  защ.кожух ТБ, тахограф российского стандарта с блоком СКЗИ (ADR), УВЭОС </v>
      </c>
    </row>
    <row r="143" spans="1:19" s="21" customFormat="1" ht="51" customHeight="1" x14ac:dyDescent="0.2">
      <c r="A143" s="21" t="str">
        <f t="shared" si="7"/>
        <v>043118000039385050</v>
      </c>
      <c r="B143" s="54" t="s">
        <v>156</v>
      </c>
      <c r="C143" s="87">
        <f>VLOOKUP(B143,[1]шас6х6!$A$6:$BC$43,2,FALSE)</f>
        <v>3407000</v>
      </c>
      <c r="D143" s="88">
        <f>VLOOKUP(B143,[1]шас6х6!$A$6:$AU$44,4,FALSE)</f>
        <v>3481000</v>
      </c>
      <c r="E143" s="36">
        <f t="shared" si="8"/>
        <v>1.0217199882594659</v>
      </c>
      <c r="F143" s="37">
        <f t="shared" si="9"/>
        <v>74000</v>
      </c>
      <c r="G143" s="27" t="str">
        <f>[1]шас6х6!AI36</f>
        <v>6х6</v>
      </c>
      <c r="H143" s="28">
        <f>[1]шас6х6!AJ36</f>
        <v>1</v>
      </c>
      <c r="I143" s="29">
        <f>[1]шас6х6!AK36</f>
        <v>13.74</v>
      </c>
      <c r="J143" s="30">
        <f>[1]шас6х6!AL36</f>
        <v>300</v>
      </c>
      <c r="K143" s="30">
        <f>[1]шас6х6!AM36</f>
        <v>300</v>
      </c>
      <c r="L143" s="30" t="str">
        <f>[1]шас6х6!AN36</f>
        <v>ZF9</v>
      </c>
      <c r="M143" s="31">
        <f>[1]шас6х6!AO36</f>
        <v>5.94</v>
      </c>
      <c r="N143" s="30">
        <f>[1]шас6х6!AP36</f>
        <v>5920</v>
      </c>
      <c r="O143" s="33" t="str">
        <f>[1]шас6х6!AQ36</f>
        <v>─</v>
      </c>
      <c r="P143" s="33" t="str">
        <f>[1]шас6х6!AR36</f>
        <v>425/85R21 390/95R20</v>
      </c>
      <c r="Q143" s="33">
        <f>[1]шас6х6!AS36</f>
        <v>350</v>
      </c>
      <c r="R143" s="33" t="str">
        <f>[1]шас6х6!AT36</f>
        <v>кр-пет.</v>
      </c>
      <c r="S143" s="34" t="str">
        <f>[1]шас6х6!AU36</f>
        <v xml:space="preserve">МКБ, МОБ, дв. КАМАЗ 740.705-300 (Е-5), ТНВД BOSCH, система нейтрализ. ОГ(AdBlue), Common Rail, ДЗК,  КОМ ZF (OMFB) с насосом, выхл.вверх,  защ.кожух ТБ, тахограф российского стандарта с блоком СКЗИ (ADR), УВЭОС </v>
      </c>
    </row>
    <row r="144" spans="1:19" s="21" customFormat="1" ht="51" customHeight="1" x14ac:dyDescent="0.2">
      <c r="A144" s="21" t="str">
        <f t="shared" si="7"/>
        <v>043118000039384850</v>
      </c>
      <c r="B144" s="54" t="s">
        <v>157</v>
      </c>
      <c r="C144" s="87">
        <f>VLOOKUP(B144,[1]шас6х6!$A$6:$BC$43,2,FALSE)</f>
        <v>3407000</v>
      </c>
      <c r="D144" s="88">
        <f>VLOOKUP(B144,[1]шас6х6!$A$6:$AU$44,4,FALSE)</f>
        <v>3481000</v>
      </c>
      <c r="E144" s="36">
        <f t="shared" si="8"/>
        <v>1.0217199882594659</v>
      </c>
      <c r="F144" s="37">
        <f t="shared" si="9"/>
        <v>74000</v>
      </c>
      <c r="G144" s="27" t="str">
        <f>[1]шас6х6!AI37</f>
        <v>6х6</v>
      </c>
      <c r="H144" s="28">
        <f>[1]шас6х6!AJ37</f>
        <v>1</v>
      </c>
      <c r="I144" s="29">
        <f>[1]шас6х6!AK37</f>
        <v>13.425000000000001</v>
      </c>
      <c r="J144" s="30">
        <f>[1]шас6х6!AL37</f>
        <v>300</v>
      </c>
      <c r="K144" s="30">
        <f>[1]шас6х6!AM37</f>
        <v>292</v>
      </c>
      <c r="L144" s="30" t="str">
        <f>[1]шас6х6!AN37</f>
        <v>ZF9</v>
      </c>
      <c r="M144" s="31">
        <f>[1]шас6х6!AO37</f>
        <v>5.94</v>
      </c>
      <c r="N144" s="30">
        <f>[1]шас6х6!AP37</f>
        <v>5680</v>
      </c>
      <c r="O144" s="33" t="str">
        <f>[1]шас6х6!AQ37</f>
        <v>─</v>
      </c>
      <c r="P144" s="33" t="str">
        <f>[1]шас6х6!AR37</f>
        <v>425/85R21 390/95R20</v>
      </c>
      <c r="Q144" s="33">
        <f>[1]шас6х6!AS37</f>
        <v>350</v>
      </c>
      <c r="R144" s="33" t="str">
        <f>[1]шас6х6!AT37</f>
        <v>кр-пет.</v>
      </c>
      <c r="S144" s="34" t="str">
        <f>[1]шас6х6!AU37</f>
        <v>МКБ, МОБ, дв. Cummins ISB6.7E5 300 (Е-5), ТНВД BOSCH, система нейтрализ. ОГ(AdBlue), Common Rail, ДЗК,  КОМ ZF (OMFB) с насосом, выхл.вверх,  защ.кожух ТБ, тахограф российского стандарта с блоком СКЗИ (ADR), УВЭОС</v>
      </c>
    </row>
    <row r="145" spans="1:19" s="21" customFormat="1" ht="51" customHeight="1" x14ac:dyDescent="0.2">
      <c r="A145" s="21" t="str">
        <f t="shared" si="7"/>
        <v>043118000039495050</v>
      </c>
      <c r="B145" s="54" t="s">
        <v>158</v>
      </c>
      <c r="C145" s="87">
        <f>VLOOKUP(B145,[1]шас6х6!$A$6:$BC$43,2,FALSE)</f>
        <v>3426000</v>
      </c>
      <c r="D145" s="88">
        <f>VLOOKUP(B145,[1]шас6х6!$A$6:$AU$44,4,FALSE)</f>
        <v>3508000</v>
      </c>
      <c r="E145" s="36">
        <f t="shared" si="8"/>
        <v>1.0239346176298891</v>
      </c>
      <c r="F145" s="37">
        <f t="shared" si="9"/>
        <v>82000</v>
      </c>
      <c r="G145" s="27" t="str">
        <f>[1]шас6х6!AI38</f>
        <v>6х6</v>
      </c>
      <c r="H145" s="28">
        <f>[1]шас6х6!AJ38</f>
        <v>1</v>
      </c>
      <c r="I145" s="29">
        <f>[1]шас6х6!AK38</f>
        <v>13.385</v>
      </c>
      <c r="J145" s="30">
        <f>[1]шас6х6!AL38</f>
        <v>300</v>
      </c>
      <c r="K145" s="30">
        <f>[1]шас6х6!AM38</f>
        <v>300</v>
      </c>
      <c r="L145" s="30" t="str">
        <f>[1]шас6х6!AN38</f>
        <v>ZF9</v>
      </c>
      <c r="M145" s="31">
        <f>[1]шас6х6!AO38</f>
        <v>5.94</v>
      </c>
      <c r="N145" s="30">
        <f>[1]шас6х6!AP38</f>
        <v>5535</v>
      </c>
      <c r="O145" s="33">
        <f>[1]шас6х6!AQ38</f>
        <v>1</v>
      </c>
      <c r="P145" s="33" t="str">
        <f>[1]шас6х6!AR38</f>
        <v>425/85R21 390/95R20</v>
      </c>
      <c r="Q145" s="33" t="str">
        <f>[1]шас6х6!AS38</f>
        <v>210+350</v>
      </c>
      <c r="R145" s="33" t="str">
        <f>[1]шас6х6!AT38</f>
        <v>кр-пет.</v>
      </c>
      <c r="S145" s="34" t="str">
        <f>[1]шас6х6!AU38</f>
        <v xml:space="preserve">МКБ, МОБ, дв. КАМАЗ 740.705-300 (Е-5), ТНВД BOSCH, система нейтрализ. ОГ(AdBlue), топл. ап. BOSCH, Common Rail, ДЗК,  КОМ ZF (OMFB) с насосом, выхл.вверх,  защ.кожух ТБ, тахограф российского стандарта с блоком СКЗИ (ADR), УВЭОС </v>
      </c>
    </row>
    <row r="146" spans="1:19" s="21" customFormat="1" ht="38.25" customHeight="1" x14ac:dyDescent="0.2">
      <c r="A146" s="21" t="str">
        <f t="shared" si="7"/>
        <v>043118000039735050</v>
      </c>
      <c r="B146" s="54" t="s">
        <v>159</v>
      </c>
      <c r="C146" s="87">
        <f>VLOOKUP(B146,[1]шас6х6!$A$6:$BC$43,2,FALSE)</f>
        <v>3019000</v>
      </c>
      <c r="D146" s="88">
        <f>VLOOKUP(B146,[1]шас6х6!$A$6:$AU$44,4,FALSE)</f>
        <v>3088000</v>
      </c>
      <c r="E146" s="36">
        <f t="shared" si="8"/>
        <v>1.022855250082809</v>
      </c>
      <c r="F146" s="37">
        <f t="shared" si="9"/>
        <v>69000</v>
      </c>
      <c r="G146" s="27" t="str">
        <f>[1]шас6х6!AI39</f>
        <v>6х6</v>
      </c>
      <c r="H146" s="28">
        <f>[1]шас6х6!AJ39</f>
        <v>1</v>
      </c>
      <c r="I146" s="29">
        <f>[1]шас6х6!AK39</f>
        <v>13.62</v>
      </c>
      <c r="J146" s="30">
        <f>[1]шас6х6!AL39</f>
        <v>300</v>
      </c>
      <c r="K146" s="30">
        <f>[1]шас6х6!AM39</f>
        <v>300</v>
      </c>
      <c r="L146" s="30">
        <f>[1]шас6х6!AN39</f>
        <v>154</v>
      </c>
      <c r="M146" s="31">
        <f>[1]шас6х6!AO39</f>
        <v>6.53</v>
      </c>
      <c r="N146" s="30">
        <f>[1]шас6х6!AP39</f>
        <v>5500</v>
      </c>
      <c r="O146" s="33">
        <f>[1]шас6х6!AQ39</f>
        <v>1</v>
      </c>
      <c r="P146" s="33" t="str">
        <f>[1]шас6х6!AR39</f>
        <v>425/85R21 390/95R20</v>
      </c>
      <c r="Q146" s="33">
        <f>[1]шас6х6!AS39</f>
        <v>210</v>
      </c>
      <c r="R146" s="33" t="str">
        <f>[1]шас6х6!AT39</f>
        <v>-</v>
      </c>
      <c r="S146" s="34" t="str">
        <f>[1]шас6х6!AU39</f>
        <v>МКБ, МОБ, дв. КАМАЗ 740.705-300 (Е-5), ТНВД BOSCH, система нейтрализ. ОГ(AdBlue), топл. ап. BOSCH, Common Rail, ДЗК,  аэродинамич.козырек, УВЭОС</v>
      </c>
    </row>
    <row r="147" spans="1:19" s="21" customFormat="1" ht="38.25" customHeight="1" x14ac:dyDescent="0.2">
      <c r="A147" s="21" t="str">
        <f t="shared" si="7"/>
        <v>043118000039994850</v>
      </c>
      <c r="B147" s="54" t="s">
        <v>160</v>
      </c>
      <c r="C147" s="87">
        <f>VLOOKUP(B147,[1]шас6х6!$A$6:$BC$43,2,FALSE)</f>
        <v>3332000</v>
      </c>
      <c r="D147" s="88">
        <f>VLOOKUP(B147,[1]шас6х6!$A$6:$AU$44,4,FALSE)</f>
        <v>3393000</v>
      </c>
      <c r="E147" s="36">
        <f t="shared" si="8"/>
        <v>1.0183073229291717</v>
      </c>
      <c r="F147" s="37">
        <f t="shared" si="9"/>
        <v>61000</v>
      </c>
      <c r="G147" s="27" t="str">
        <f>[1]шас6х6!AI40</f>
        <v>6х6</v>
      </c>
      <c r="H147" s="28">
        <f>[1]шас6х6!AJ40</f>
        <v>1</v>
      </c>
      <c r="I147" s="29">
        <f>[1]шас6х6!AK40</f>
        <v>13.154999999999999</v>
      </c>
      <c r="J147" s="30">
        <f>[1]шас6х6!AL40</f>
        <v>300</v>
      </c>
      <c r="K147" s="30">
        <f>[1]шас6х6!AM40</f>
        <v>292</v>
      </c>
      <c r="L147" s="30" t="str">
        <f>[1]шас6х6!AN40</f>
        <v>ZF9</v>
      </c>
      <c r="M147" s="31">
        <f>[1]шас6х6!AO40</f>
        <v>7.22</v>
      </c>
      <c r="N147" s="30">
        <f>[1]шас6х6!AP40</f>
        <v>6275</v>
      </c>
      <c r="O147" s="33" t="str">
        <f>[1]шас6х6!AQ40</f>
        <v>─</v>
      </c>
      <c r="P147" s="33" t="str">
        <f>[1]шас6х6!AR40</f>
        <v>425/85R21 390/95R20</v>
      </c>
      <c r="Q147" s="33" t="str">
        <f>[1]шас6х6!AS40</f>
        <v>210+350</v>
      </c>
      <c r="R147" s="33" t="str">
        <f>[1]шас6х6!AT40</f>
        <v>кр-пет.</v>
      </c>
      <c r="S147" s="34" t="str">
        <f>[1]шас6х6!AU40</f>
        <v>МКБ, МОБ, дв. Cummins ISB6.7E5 300 (Е-5), ТНВД BOSCH, система нейтрализ. ОГ(AdBlue), Common Rail, аэродинамич.козырек, ДЗК, УВЭОС</v>
      </c>
    </row>
    <row r="148" spans="1:19" s="21" customFormat="1" ht="38.25" customHeight="1" x14ac:dyDescent="0.2">
      <c r="A148" s="21" t="str">
        <f t="shared" si="7"/>
        <v>043253000030106950</v>
      </c>
      <c r="B148" s="54" t="s">
        <v>161</v>
      </c>
      <c r="C148" s="87">
        <f>VLOOKUP(B148,[1]шас6х4!$A$6:$BF$50,2,FALSE)</f>
        <v>2425000</v>
      </c>
      <c r="D148" s="88">
        <f>VLOOKUP(B148,[1]шас6х4!$A$6:$AR$58,4,FALSE)</f>
        <v>2471000</v>
      </c>
      <c r="E148" s="36">
        <f t="shared" si="8"/>
        <v>1.0189690721649485</v>
      </c>
      <c r="F148" s="37">
        <f t="shared" si="9"/>
        <v>46000</v>
      </c>
      <c r="G148" s="27" t="str">
        <f>[1]шас6х4!AF7</f>
        <v>4х2</v>
      </c>
      <c r="H148" s="28">
        <f>[1]шас6х4!AG7</f>
        <v>2</v>
      </c>
      <c r="I148" s="29">
        <f>[1]шас6х4!AH7</f>
        <v>9.7349999999999994</v>
      </c>
      <c r="J148" s="30">
        <f>[1]шас6х4!AI7</f>
        <v>250</v>
      </c>
      <c r="K148" s="30">
        <f>[1]шас6х4!AJ7</f>
        <v>242</v>
      </c>
      <c r="L148" s="30" t="str">
        <f>[1]шас6х4!AK7</f>
        <v>ZF6</v>
      </c>
      <c r="M148" s="31">
        <f>[1]шас6х4!AL7</f>
        <v>6.53</v>
      </c>
      <c r="N148" s="30">
        <f>[1]шас6х4!AM7</f>
        <v>4920</v>
      </c>
      <c r="O148" s="33" t="str">
        <f>[1]шас6х4!AN7</f>
        <v>─</v>
      </c>
      <c r="P148" s="33" t="str">
        <f>[1]шас6х4!AO7</f>
        <v>10.00R20 11.00R20 11R22,5</v>
      </c>
      <c r="Q148" s="33">
        <f>[1]шас6х4!AP7</f>
        <v>350</v>
      </c>
      <c r="R148" s="33" t="str">
        <f>[1]шас6х4!AQ7</f>
        <v>─</v>
      </c>
      <c r="S148" s="34" t="str">
        <f>[1]шас6х4!AR7</f>
        <v>МКБ, дв. Сummins  ISB6.7E5 250 (Е-5),  система нейтрализ. ОГ(AdBlue), ТНВД BOSCH, КПП ZF6S1000, ДЗК, аэродинамич.козырек, УВЭОС</v>
      </c>
    </row>
    <row r="149" spans="1:19" s="21" customFormat="1" ht="38.25" customHeight="1" x14ac:dyDescent="0.2">
      <c r="A149" s="21" t="str">
        <f t="shared" si="7"/>
        <v>043253000040106950</v>
      </c>
      <c r="B149" s="54" t="s">
        <v>162</v>
      </c>
      <c r="C149" s="87">
        <f>VLOOKUP(B149,[1]шас6х4!$A$6:$BF$50,2,FALSE)</f>
        <v>2510000</v>
      </c>
      <c r="D149" s="88">
        <f>VLOOKUP(B149,[1]шас6х4!$A$6:$AR$58,4,FALSE)</f>
        <v>2556000</v>
      </c>
      <c r="E149" s="36">
        <f t="shared" si="8"/>
        <v>1.0183266932270916</v>
      </c>
      <c r="F149" s="37">
        <f t="shared" si="9"/>
        <v>46000</v>
      </c>
      <c r="G149" s="27" t="str">
        <f>[1]шас6х4!AF8</f>
        <v>4х2</v>
      </c>
      <c r="H149" s="28">
        <f>[1]шас6х4!AG8</f>
        <v>2</v>
      </c>
      <c r="I149" s="29">
        <f>[1]шас6х4!AH8</f>
        <v>9.68</v>
      </c>
      <c r="J149" s="30">
        <f>[1]шас6х4!AI8</f>
        <v>250</v>
      </c>
      <c r="K149" s="30">
        <f>[1]шас6х4!AJ8</f>
        <v>242</v>
      </c>
      <c r="L149" s="30" t="str">
        <f>[1]шас6х4!AK8</f>
        <v>ZF6</v>
      </c>
      <c r="M149" s="31">
        <f>[1]шас6х4!AL8</f>
        <v>6.53</v>
      </c>
      <c r="N149" s="30">
        <f>[1]шас6х4!AM8</f>
        <v>4920</v>
      </c>
      <c r="O149" s="33" t="str">
        <f>[1]шас6х4!AN8</f>
        <v>─</v>
      </c>
      <c r="P149" s="33" t="str">
        <f>[1]шас6х4!AO8</f>
        <v>10.00R20 11.00R20 11.00R22,5</v>
      </c>
      <c r="Q149" s="33">
        <f>[1]шас6х4!AP8</f>
        <v>350</v>
      </c>
      <c r="R149" s="33" t="str">
        <f>[1]шас6х4!AQ8</f>
        <v>─</v>
      </c>
      <c r="S149" s="34" t="str">
        <f>[1]шас6х4!AR8</f>
        <v>МКБ, дв. Сummins  ISB6.7E5 250 (Е-5), ТНВД BOSCH, система нейтрализ. ОГ(AdBlue), КПП ZF6S1000, ДЗК, рестайлинг 2, аэродинамич.козырек, УВЭОС</v>
      </c>
    </row>
    <row r="150" spans="1:19" s="21" customFormat="1" ht="38.25" customHeight="1" x14ac:dyDescent="0.2">
      <c r="A150" s="21" t="str">
        <f t="shared" si="7"/>
        <v>043253000039106950</v>
      </c>
      <c r="B150" s="54" t="s">
        <v>163</v>
      </c>
      <c r="C150" s="87">
        <f>VLOOKUP(B150,[1]шас6х4!$A$6:$BF$50,2,FALSE)</f>
        <v>2435000</v>
      </c>
      <c r="D150" s="88">
        <f>VLOOKUP(B150,[1]шас6х4!$A$6:$AR$58,4,FALSE)</f>
        <v>2481000</v>
      </c>
      <c r="E150" s="36">
        <f t="shared" si="8"/>
        <v>1.0188911704312116</v>
      </c>
      <c r="F150" s="37">
        <f t="shared" si="9"/>
        <v>46000</v>
      </c>
      <c r="G150" s="27" t="str">
        <f>[1]шас6х4!AF9</f>
        <v>4х2</v>
      </c>
      <c r="H150" s="28">
        <f>[1]шас6х4!AG9</f>
        <v>2</v>
      </c>
      <c r="I150" s="29">
        <f>[1]шас6х4!AH9</f>
        <v>9.7249999999999996</v>
      </c>
      <c r="J150" s="30">
        <f>[1]шас6х4!AI9</f>
        <v>250</v>
      </c>
      <c r="K150" s="30">
        <f>[1]шас6х4!AJ9</f>
        <v>242</v>
      </c>
      <c r="L150" s="30" t="str">
        <f>[1]шас6х4!AK9</f>
        <v>ZF6</v>
      </c>
      <c r="M150" s="31">
        <f>[1]шас6х4!AL9</f>
        <v>6.53</v>
      </c>
      <c r="N150" s="30">
        <f>[1]шас6х4!AM9</f>
        <v>4920</v>
      </c>
      <c r="O150" s="33" t="str">
        <f>[1]шас6х4!AN9</f>
        <v>─</v>
      </c>
      <c r="P150" s="33" t="str">
        <f>[1]шас6х4!AO9</f>
        <v>10.00R20 11.00R20 11R22,5</v>
      </c>
      <c r="Q150" s="33">
        <f>[1]шас6х4!AP9</f>
        <v>350</v>
      </c>
      <c r="R150" s="33" t="str">
        <f>[1]шас6х4!AQ9</f>
        <v>─</v>
      </c>
      <c r="S150" s="34" t="str">
        <f>[1]шас6х4!AR9</f>
        <v>МКБ, дв. Сummins  ISB6.7E5 250 (Е-5),  система нейтрализ. ОГ(AdBlue), ТНВД BOSCH, КПП ZF6S1000, ДЗК, аэродинамич.козырек, выхлоп вверх, УВЭОС</v>
      </c>
    </row>
    <row r="151" spans="1:19" s="21" customFormat="1" ht="38.25" customHeight="1" x14ac:dyDescent="0.2">
      <c r="A151" s="21" t="str">
        <f t="shared" si="7"/>
        <v>043255000030106950</v>
      </c>
      <c r="B151" s="54" t="s">
        <v>164</v>
      </c>
      <c r="C151" s="87">
        <f>VLOOKUP(B151,[1]шас6х4!$A$6:$BF$50,2,FALSE)</f>
        <v>2468000</v>
      </c>
      <c r="D151" s="88">
        <f>VLOOKUP(B151,[1]шас6х4!$A$6:$AR$58,4,FALSE)</f>
        <v>2528000</v>
      </c>
      <c r="E151" s="36">
        <f t="shared" si="8"/>
        <v>1.0243111831442464</v>
      </c>
      <c r="F151" s="37">
        <f t="shared" si="9"/>
        <v>60000</v>
      </c>
      <c r="G151" s="27" t="str">
        <f>[1]шас6х4!AF10</f>
        <v>4х2</v>
      </c>
      <c r="H151" s="28">
        <f>[1]шас6х4!AG10</f>
        <v>2</v>
      </c>
      <c r="I151" s="29">
        <f>[1]шас6х4!AH10</f>
        <v>9.9</v>
      </c>
      <c r="J151" s="30">
        <f>[1]шас6х4!AI10</f>
        <v>250</v>
      </c>
      <c r="K151" s="30">
        <f>[1]шас6х4!AJ10</f>
        <v>242</v>
      </c>
      <c r="L151" s="30" t="str">
        <f>[1]шас6х4!AK10</f>
        <v>ZF6</v>
      </c>
      <c r="M151" s="31">
        <f>[1]шас6х4!AL10</f>
        <v>6.53</v>
      </c>
      <c r="N151" s="30">
        <f>[1]шас6х4!AM10</f>
        <v>3585</v>
      </c>
      <c r="O151" s="33" t="str">
        <f>[1]шас6х4!AN10</f>
        <v>─</v>
      </c>
      <c r="P151" s="33" t="str">
        <f>[1]шас6х4!AO10</f>
        <v>10.00R20 11R22,5</v>
      </c>
      <c r="Q151" s="33">
        <f>[1]шас6х4!AP10</f>
        <v>210</v>
      </c>
      <c r="R151" s="33" t="str">
        <f>[1]шас6х4!AQ10</f>
        <v>─</v>
      </c>
      <c r="S151" s="34" t="str">
        <f>[1]шас6х4!AR10</f>
        <v xml:space="preserve">МКБ, дв. Сummins  ISB6.7E5 250 (Е-5), система нейтрализ. ОГ(AdBlue), ТНВД BOSCH, КПП ZF6S1000, КОМ КАМАЗ с насосом, ДЗК, аэродинамич.козырек, боковая защита, тахограф российского стандарта с блоком СКЗИ, УВЭОС </v>
      </c>
    </row>
    <row r="152" spans="1:19" s="21" customFormat="1" ht="38.25" customHeight="1" x14ac:dyDescent="0.2">
      <c r="A152" s="21" t="str">
        <f t="shared" si="7"/>
        <v>043255000040106950</v>
      </c>
      <c r="B152" s="54" t="s">
        <v>165</v>
      </c>
      <c r="C152" s="87">
        <f>VLOOKUP(B152,[1]шас6х4!$A$6:$BF$50,2,FALSE)</f>
        <v>2553000</v>
      </c>
      <c r="D152" s="88">
        <f>VLOOKUP(B152,[1]шас6х4!$A$6:$AR$58,4,FALSE)</f>
        <v>2613000</v>
      </c>
      <c r="E152" s="36">
        <f t="shared" si="8"/>
        <v>1.0235017626321974</v>
      </c>
      <c r="F152" s="37">
        <f t="shared" si="9"/>
        <v>60000</v>
      </c>
      <c r="G152" s="27" t="str">
        <f>[1]шас6х4!AF11</f>
        <v>4х2</v>
      </c>
      <c r="H152" s="28">
        <f>[1]шас6х4!AG11</f>
        <v>2</v>
      </c>
      <c r="I152" s="29">
        <f>[1]шас6х4!AH11</f>
        <v>9.9</v>
      </c>
      <c r="J152" s="30">
        <f>[1]шас6х4!AI11</f>
        <v>250</v>
      </c>
      <c r="K152" s="30">
        <f>[1]шас6х4!AJ11</f>
        <v>242</v>
      </c>
      <c r="L152" s="30" t="str">
        <f>[1]шас6х4!AK11</f>
        <v>ZF6</v>
      </c>
      <c r="M152" s="31">
        <f>[1]шас6х4!AL11</f>
        <v>6.53</v>
      </c>
      <c r="N152" s="30">
        <f>[1]шас6х4!AM11</f>
        <v>3585</v>
      </c>
      <c r="O152" s="33" t="str">
        <f>[1]шас6х4!AN11</f>
        <v>─</v>
      </c>
      <c r="P152" s="33" t="str">
        <f>[1]шас6х4!AO11</f>
        <v>10.00R20 11R22,5</v>
      </c>
      <c r="Q152" s="33">
        <f>[1]шас6х4!AP11</f>
        <v>210</v>
      </c>
      <c r="R152" s="33" t="str">
        <f>[1]шас6х4!AQ11</f>
        <v>─</v>
      </c>
      <c r="S152" s="34" t="str">
        <f>[1]шас6х4!AR11</f>
        <v xml:space="preserve">МКБ, дв. Сummins ISB6.7E5 250 (Е-5), система нейтрализ. ОГ(AdBlue), ТНВД BOSCH, КПП ZF6S1000, КОМ КАМАЗ с насосом, ДЗК, аэродинамич.козырек, боковая защита, рестайлинг 2, тахограф российского стандарта с блоком СКЗИ, УВЭОС </v>
      </c>
    </row>
    <row r="153" spans="1:19" s="21" customFormat="1" ht="38.25" customHeight="1" x14ac:dyDescent="0.2">
      <c r="A153" s="21" t="str">
        <f t="shared" si="7"/>
        <v>043501000030116950</v>
      </c>
      <c r="B153" s="54" t="s">
        <v>166</v>
      </c>
      <c r="C153" s="87">
        <f>VLOOKUP(B153,[1]шас6х6!$A$6:$BC$43,2,FALSE)</f>
        <v>3049000</v>
      </c>
      <c r="D153" s="88">
        <f>VLOOKUP(B153,[1]шас6х6!$A$6:$AU$44,4,FALSE)</f>
        <v>3099000</v>
      </c>
      <c r="E153" s="36">
        <f t="shared" si="8"/>
        <v>1.0163988192850115</v>
      </c>
      <c r="F153" s="37">
        <f t="shared" si="9"/>
        <v>50000</v>
      </c>
      <c r="G153" s="27" t="str">
        <f>[1]шас6х6!AI10</f>
        <v>4х4</v>
      </c>
      <c r="H153" s="28">
        <f>[1]шас6х6!AJ10</f>
        <v>1</v>
      </c>
      <c r="I153" s="29">
        <f>[1]шас6х6!AK10</f>
        <v>5.27</v>
      </c>
      <c r="J153" s="30">
        <f>[1]шас6х6!AL10</f>
        <v>250</v>
      </c>
      <c r="K153" s="30">
        <f>[1]шас6х6!AM10</f>
        <v>242</v>
      </c>
      <c r="L153" s="30" t="str">
        <f>[1]шас6х6!AN10</f>
        <v>ZF9</v>
      </c>
      <c r="M153" s="31">
        <f>[1]шас6х6!AO10</f>
        <v>5.94</v>
      </c>
      <c r="N153" s="30">
        <f>[1]шас6х6!AP10</f>
        <v>3685</v>
      </c>
      <c r="O153" s="33" t="str">
        <f>[1]шас6х6!AQ10</f>
        <v>─</v>
      </c>
      <c r="P153" s="33" t="str">
        <f>[1]шас6х6!AR10</f>
        <v>395/80R20</v>
      </c>
      <c r="Q153" s="33" t="str">
        <f>[1]шас6х6!AS10</f>
        <v>170+125</v>
      </c>
      <c r="R153" s="33" t="str">
        <f>[1]шас6х6!AT10</f>
        <v>кр-пет</v>
      </c>
      <c r="S153" s="34" t="str">
        <f>[1]шас6х6!AU10</f>
        <v xml:space="preserve">МКБ, МОБ, дв. Сummins  ISB6.7E5 250 (Е-5), топл. ап.BOSCH, система нейтрализ. ОГ(AdBlue), Common Rail, лебедка, кондиционер, аэродинамич.козырек, ДЗК, УВЭОС </v>
      </c>
    </row>
    <row r="154" spans="1:19" s="21" customFormat="1" ht="43.5" customHeight="1" x14ac:dyDescent="0.2">
      <c r="B154" s="54" t="s">
        <v>167</v>
      </c>
      <c r="C154" s="87">
        <f>VLOOKUP(B154,[1]шас6х6!$A$6:$BC$43,2,FALSE)</f>
        <v>3068000</v>
      </c>
      <c r="D154" s="88">
        <f>VLOOKUP(B154,[1]шас6х6!$A$6:$AU$44,4,FALSE)</f>
        <v>3129000</v>
      </c>
      <c r="E154" s="36">
        <f>D154/C154</f>
        <v>1.0198826597131683</v>
      </c>
      <c r="F154" s="37">
        <f>D154-C154</f>
        <v>61000</v>
      </c>
      <c r="G154" s="27" t="str">
        <f>[1]шас6х6!AI7</f>
        <v>4х4</v>
      </c>
      <c r="H154" s="27">
        <f>[1]шас6х6!AJ7</f>
        <v>1</v>
      </c>
      <c r="I154" s="27">
        <f>[1]шас6х6!AK7</f>
        <v>6.335</v>
      </c>
      <c r="J154" s="27">
        <f>[1]шас6х6!AL7</f>
        <v>285</v>
      </c>
      <c r="K154" s="27">
        <f>[1]шас6х6!AM7</f>
        <v>277</v>
      </c>
      <c r="L154" s="27" t="str">
        <f>[1]шас6х6!AN7</f>
        <v>ZF9</v>
      </c>
      <c r="M154" s="27">
        <f>[1]шас6х6!AO7</f>
        <v>6.53</v>
      </c>
      <c r="N154" s="27">
        <f>[1]шас6х6!AP7</f>
        <v>5200</v>
      </c>
      <c r="O154" s="27" t="str">
        <f>[1]шас6х6!AQ7</f>
        <v>─</v>
      </c>
      <c r="P154" s="27" t="str">
        <f>[1]шас6х6!AR7</f>
        <v>425/85R21</v>
      </c>
      <c r="Q154" s="27" t="str">
        <f>[1]шас6х6!AS7</f>
        <v>2х210</v>
      </c>
      <c r="R154" s="27" t="str">
        <f>[1]шас6х6!AT7</f>
        <v>─</v>
      </c>
      <c r="S154" s="56" t="str">
        <f>[1]шас6х6!AU7</f>
        <v xml:space="preserve">МКБ, МОБ, дв. Cummins ISB6.7E5 285 (Е-5), система нейтрализ. ОГ(AdBlue), топл. ап.BOSCH, Common Rail, аэродинамич.козырек, рестайлинг-2, кондиционер, РК621, тахограф российского стандарта с блоком СКЗИ, УВЭОС </v>
      </c>
    </row>
    <row r="155" spans="1:19" s="21" customFormat="1" ht="38.25" customHeight="1" x14ac:dyDescent="0.2">
      <c r="A155" s="21" t="str">
        <f t="shared" ref="A155:A228" si="10">"0"&amp;LEFT(B155,FIND("-",B155)-1)&amp;LEFT("00000000",8-ABS(IFERROR(FIND("-",B155,FIND("-",B155)+1),0)-FIND("-",B155))+1+IF(FIND("-",B155)=5,1,0))&amp;RIGHT(LEFT(B155,IFERROR(FIND("-",B155,FIND("-",B155)+1),0)-1),LEN(LEFT(B155,IFERROR(FIND("-",B155,FIND("-",B155)+1),0)-1))-FIND("-",B155))&amp;RIGHT(LEFT(B155,IFERROR(FIND("-",B155,FIND("-",B155)+1),0)+2),2)&amp;"50"</f>
        <v>043502000030366650</v>
      </c>
      <c r="B155" s="54" t="s">
        <v>168</v>
      </c>
      <c r="C155" s="87">
        <f>VLOOKUP(B155,[1]шас6х6!$A$6:$BC$43,2,FALSE)</f>
        <v>2908000</v>
      </c>
      <c r="D155" s="88">
        <f>VLOOKUP(B155,[1]шас6х6!$A$6:$AU$44,4,FALSE)</f>
        <v>2969000</v>
      </c>
      <c r="E155" s="36">
        <f t="shared" si="8"/>
        <v>1.0209766162310867</v>
      </c>
      <c r="F155" s="37">
        <f t="shared" si="9"/>
        <v>61000</v>
      </c>
      <c r="G155" s="27" t="str">
        <f>[1]шас6х6!AI8</f>
        <v>4х4</v>
      </c>
      <c r="H155" s="28">
        <f>[1]шас6х6!AJ8</f>
        <v>1</v>
      </c>
      <c r="I155" s="29">
        <f>[1]шас6х6!AK8</f>
        <v>6.335</v>
      </c>
      <c r="J155" s="30">
        <f>[1]шас6х6!AL8</f>
        <v>285</v>
      </c>
      <c r="K155" s="30">
        <f>[1]шас6х6!AM8</f>
        <v>277</v>
      </c>
      <c r="L155" s="30" t="str">
        <f>[1]шас6х6!AN8</f>
        <v>ZF9</v>
      </c>
      <c r="M155" s="31">
        <f>[1]шас6х6!AO8</f>
        <v>6.53</v>
      </c>
      <c r="N155" s="30">
        <f>[1]шас6х6!AP8</f>
        <v>5200</v>
      </c>
      <c r="O155" s="33" t="str">
        <f>[1]шас6х6!AQ8</f>
        <v>─</v>
      </c>
      <c r="P155" s="33" t="str">
        <f>[1]шас6х6!AR8</f>
        <v>425/85R21</v>
      </c>
      <c r="Q155" s="33" t="str">
        <f>[1]шас6х6!AS8</f>
        <v>2х210</v>
      </c>
      <c r="R155" s="33" t="str">
        <f>[1]шас6х6!AT8</f>
        <v>─</v>
      </c>
      <c r="S155" s="34" t="str">
        <f>[1]шас6х6!AU8</f>
        <v xml:space="preserve">МКБ, МОБ, дв. Cummins ISB6.7E5 285 (Е-5), система нейтрализ. ОГ(AdBlue), топл. ап.BOSCH, Common Rail, аэродинамич.козырек, тахограф российского стандарта с блоком СКЗИ, УВЭОС </v>
      </c>
    </row>
    <row r="156" spans="1:19" s="21" customFormat="1" ht="38.25" customHeight="1" x14ac:dyDescent="0.2">
      <c r="A156" s="21" t="str">
        <f t="shared" si="10"/>
        <v>043502000030386650</v>
      </c>
      <c r="B156" s="54" t="s">
        <v>169</v>
      </c>
      <c r="C156" s="87">
        <f>VLOOKUP(B156,[1]шас6х6!$A$6:$BC$43,2,FALSE)</f>
        <v>3024000</v>
      </c>
      <c r="D156" s="88">
        <f>VLOOKUP(B156,[1]шас6х6!$A$6:$AU$44,4,FALSE)</f>
        <v>3094000</v>
      </c>
      <c r="E156" s="36">
        <f t="shared" si="8"/>
        <v>1.0231481481481481</v>
      </c>
      <c r="F156" s="37">
        <f t="shared" si="9"/>
        <v>70000</v>
      </c>
      <c r="G156" s="27" t="str">
        <f>[1]шас6х6!AI9</f>
        <v>4х4</v>
      </c>
      <c r="H156" s="28">
        <f>[1]шас6х6!AJ9</f>
        <v>1</v>
      </c>
      <c r="I156" s="29">
        <f>[1]шас6х6!AK9</f>
        <v>5.9649999999999999</v>
      </c>
      <c r="J156" s="30">
        <f>[1]шас6х6!AL9</f>
        <v>285</v>
      </c>
      <c r="K156" s="30">
        <f>[1]шас6х6!AM9</f>
        <v>277</v>
      </c>
      <c r="L156" s="30" t="str">
        <f>[1]шас6х6!AN9</f>
        <v>ZF9</v>
      </c>
      <c r="M156" s="31">
        <f>[1]шас6х6!AO9</f>
        <v>6.53</v>
      </c>
      <c r="N156" s="30">
        <f>[1]шас6х6!AP9</f>
        <v>5200</v>
      </c>
      <c r="O156" s="33">
        <f>[1]шас6х6!AQ9</f>
        <v>1</v>
      </c>
      <c r="P156" s="33" t="str">
        <f>[1]шас6х6!AR9</f>
        <v>425/85R21 390/95R20</v>
      </c>
      <c r="Q156" s="33" t="str">
        <f>[1]шас6х6!AS9</f>
        <v>2х210</v>
      </c>
      <c r="R156" s="33" t="str">
        <f>[1]шас6х6!AT9</f>
        <v>─</v>
      </c>
      <c r="S156" s="34" t="str">
        <f>[1]шас6х6!AU9</f>
        <v xml:space="preserve">МКБ, МОБ,  дв. Cummins ISB6.7E5 285 (Е-5), система нейтрализ. ОГ(AdBlue), топл. ап.BOSCH, Common Rail, лебедка, аэродинамич.козырек, тахограф российского стандарта с блоком СКЗИ, УВЭОС </v>
      </c>
    </row>
    <row r="157" spans="1:19" s="21" customFormat="1" ht="38.25" x14ac:dyDescent="0.2">
      <c r="A157" s="21" t="str">
        <f t="shared" si="10"/>
        <v>043265000030195650</v>
      </c>
      <c r="B157" s="54" t="s">
        <v>170</v>
      </c>
      <c r="C157" s="87">
        <f>VLOOKUP(B157,[1]шас6х6!$A$6:$BC$43,2,FALSE)</f>
        <v>3199000</v>
      </c>
      <c r="D157" s="88">
        <f>VLOOKUP(B157,[1]шас6х6!$A$6:$AU$44,4,FALSE)</f>
        <v>3265000</v>
      </c>
      <c r="E157" s="36">
        <f t="shared" si="8"/>
        <v>1.0206314473272897</v>
      </c>
      <c r="F157" s="37">
        <f t="shared" si="9"/>
        <v>66000</v>
      </c>
      <c r="G157" s="27" t="str">
        <f>[1]шас6х6!AI11</f>
        <v>4х4</v>
      </c>
      <c r="H157" s="28">
        <f>[1]шас6х6!AJ11</f>
        <v>2</v>
      </c>
      <c r="I157" s="29">
        <f>[1]шас6х6!AK11</f>
        <v>9.2550000000000008</v>
      </c>
      <c r="J157" s="30">
        <f>[1]шас6х6!AL11</f>
        <v>310</v>
      </c>
      <c r="K157" s="30">
        <f>[1]шас6х6!AM11</f>
        <v>301</v>
      </c>
      <c r="L157" s="30" t="str">
        <f>[1]шас6х6!AN11</f>
        <v>ZF9</v>
      </c>
      <c r="M157" s="31">
        <f>[1]шас6х6!AO11</f>
        <v>6.53</v>
      </c>
      <c r="N157" s="30">
        <f>[1]шас6х6!AP11</f>
        <v>5010</v>
      </c>
      <c r="O157" s="33" t="str">
        <f>[1]шас6х6!AQ11</f>
        <v>─</v>
      </c>
      <c r="P157" s="33" t="str">
        <f>[1]шас6х6!AR11</f>
        <v>10.00R20/ 11R22,5</v>
      </c>
      <c r="Q157" s="33">
        <f>[1]шас6х6!AS11</f>
        <v>240</v>
      </c>
      <c r="R157" s="33" t="str">
        <f>[1]шас6х6!AT11</f>
        <v>кр-пет.</v>
      </c>
      <c r="S157" s="89" t="str">
        <f>[1]шас6х6!AU11</f>
        <v>МКБ, МОБ, дв. Cummins ISB6.7E5 310 (Е-5), система нейтрализ. ОГ(AdBlue), топл. ап.BOSCH, КОМ N109/10b, Common Rail, ДЗК, леб. эл., ЭЛА-6000 "ЕРМАК", УВЭОС</v>
      </c>
    </row>
    <row r="158" spans="1:19" s="21" customFormat="1" ht="38.25" customHeight="1" x14ac:dyDescent="0.2">
      <c r="A158" s="21" t="str">
        <f t="shared" si="10"/>
        <v>043265000030356650</v>
      </c>
      <c r="B158" s="54" t="s">
        <v>171</v>
      </c>
      <c r="C158" s="87">
        <f>VLOOKUP(B158,[1]шас6х6!$A$6:$BC$43,2,FALSE)</f>
        <v>2985000</v>
      </c>
      <c r="D158" s="88">
        <f>VLOOKUP(B158,[1]шас6х6!$A$6:$AU$44,4,FALSE)</f>
        <v>3036000</v>
      </c>
      <c r="E158" s="36">
        <f t="shared" si="8"/>
        <v>1.0170854271356784</v>
      </c>
      <c r="F158" s="37">
        <f t="shared" si="9"/>
        <v>51000</v>
      </c>
      <c r="G158" s="27" t="str">
        <f>[1]шас6х6!AI12</f>
        <v>4х4</v>
      </c>
      <c r="H158" s="28">
        <f>[1]шас6х6!AJ12</f>
        <v>2</v>
      </c>
      <c r="I158" s="29">
        <f>[1]шас6х6!AK12</f>
        <v>9.2550000000000008</v>
      </c>
      <c r="J158" s="30">
        <f>[1]шас6х6!AL12</f>
        <v>285</v>
      </c>
      <c r="K158" s="30">
        <f>[1]шас6х6!AM12</f>
        <v>277</v>
      </c>
      <c r="L158" s="30" t="str">
        <f>[1]шас6х6!AN12</f>
        <v>ZF9</v>
      </c>
      <c r="M158" s="31">
        <f>[1]шас6х6!AO12</f>
        <v>6.53</v>
      </c>
      <c r="N158" s="30">
        <f>[1]шас6х6!AP12</f>
        <v>5120</v>
      </c>
      <c r="O158" s="33" t="str">
        <f>[1]шас6х6!AQ12</f>
        <v>─</v>
      </c>
      <c r="P158" s="33" t="str">
        <f>[1]шас6х6!AR12</f>
        <v>11.00R20 11R22,5</v>
      </c>
      <c r="Q158" s="33">
        <f>[1]шас6х6!AS12</f>
        <v>210</v>
      </c>
      <c r="R158" s="33" t="str">
        <f>[1]шас6х6!AT12</f>
        <v>шк-пет.</v>
      </c>
      <c r="S158" s="89" t="str">
        <f>[1]шас6х6!AU12</f>
        <v>МКБ, МОБ, дв. Cummins ISB6.7E5 285 (Е-5), система нейтрализ. ОГ(AdBlue), топл. ап.BOSCH, Common Rail, аэродинамич.козырек, ДЗК, УВЭОС</v>
      </c>
    </row>
    <row r="159" spans="1:19" s="21" customFormat="1" ht="51" customHeight="1" x14ac:dyDescent="0.2">
      <c r="A159" s="21" t="str">
        <f t="shared" si="10"/>
        <v>053080000030154850</v>
      </c>
      <c r="B159" s="54" t="s">
        <v>172</v>
      </c>
      <c r="C159" s="87">
        <f>VLOOKUP(B159,[1]шас6х4!$A$6:$BF$50,2,FALSE)</f>
        <v>3653000</v>
      </c>
      <c r="D159" s="88">
        <f>VLOOKUP(B159,[1]шас6х4!$A$6:$AR$58,4,FALSE)</f>
        <v>3725000</v>
      </c>
      <c r="E159" s="36">
        <f t="shared" si="8"/>
        <v>1.0197098275390091</v>
      </c>
      <c r="F159" s="37">
        <f t="shared" si="9"/>
        <v>72000</v>
      </c>
      <c r="G159" s="27" t="str">
        <f>[1]шас6х4!AF12</f>
        <v>4х2</v>
      </c>
      <c r="H159" s="28">
        <f>[1]шас6х4!AG12</f>
        <v>2</v>
      </c>
      <c r="I159" s="29">
        <f>[1]шас6х4!AH12</f>
        <v>9.3699999999999992</v>
      </c>
      <c r="J159" s="30">
        <f>[1]шас6х4!AI12</f>
        <v>300</v>
      </c>
      <c r="K159" s="30">
        <f>[1]шас6х4!AJ12</f>
        <v>292</v>
      </c>
      <c r="L159" s="30" t="str">
        <f>[1]шас6х4!AK12</f>
        <v>ZF9</v>
      </c>
      <c r="M159" s="31">
        <f>[1]шас6х4!AL12</f>
        <v>3.9</v>
      </c>
      <c r="N159" s="30">
        <f>[1]шас6х4!AM12</f>
        <v>7690</v>
      </c>
      <c r="O159" s="33">
        <f>[1]шас6х4!AN12</f>
        <v>1</v>
      </c>
      <c r="P159" s="33" t="str">
        <f>[1]шас6х4!AO12</f>
        <v>285/70R19,5</v>
      </c>
      <c r="Q159" s="33">
        <f>[1]шас6х4!AP12</f>
        <v>350</v>
      </c>
      <c r="R159" s="33" t="str">
        <f>[1]шас6х4!AQ12</f>
        <v>шк-пет.</v>
      </c>
      <c r="S159" s="34" t="str">
        <f>[1]шас6х4!AR12</f>
        <v xml:space="preserve">МКБ, дв. Cummins ISB6.7E5 300 (Е-5), ТНВД BOSCH, система нейтрализ. ОГ(AdBlue), задний мост Dana DN5308, задн.пнемоподв., ДЗК, тахограф российского стандарта с блоком СКЗИ, УВЭОС </v>
      </c>
    </row>
    <row r="160" spans="1:19" s="21" customFormat="1" ht="66" customHeight="1" x14ac:dyDescent="0.2">
      <c r="A160" s="21" t="str">
        <f t="shared" si="10"/>
        <v>053250000010016950</v>
      </c>
      <c r="B160" s="54" t="s">
        <v>173</v>
      </c>
      <c r="C160" s="87">
        <f>VLOOKUP(B160,'[1]шас тяж'!$A$7:$BW$54,2,FALSE)</f>
        <v>3720000</v>
      </c>
      <c r="D160" s="88">
        <f>VLOOKUP(B160,'[1]шас тяж'!$A$6:$BB$41,4,FALSE)</f>
        <v>3774000</v>
      </c>
      <c r="E160" s="218">
        <f t="shared" si="8"/>
        <v>1.014516129032258</v>
      </c>
      <c r="F160" s="37">
        <f t="shared" si="9"/>
        <v>54000</v>
      </c>
      <c r="G160" s="27" t="str">
        <f>'[1]шас тяж'!AO7</f>
        <v>4х2</v>
      </c>
      <c r="H160" s="28">
        <f>'[1]шас тяж'!AP7</f>
        <v>2</v>
      </c>
      <c r="I160" s="29">
        <f>'[1]шас тяж'!AQ7</f>
        <v>12.55</v>
      </c>
      <c r="J160" s="30">
        <f>'[1]шас тяж'!AR7</f>
        <v>250</v>
      </c>
      <c r="K160" s="30">
        <f>'[1]шас тяж'!AS7</f>
        <v>242</v>
      </c>
      <c r="L160" s="30" t="str">
        <f>'[1]шас тяж'!AT7</f>
        <v>ZF6</v>
      </c>
      <c r="M160" s="31">
        <f>'[1]шас тяж'!AU7</f>
        <v>4.3</v>
      </c>
      <c r="N160" s="30">
        <f>'[1]шас тяж'!AV7</f>
        <v>6600</v>
      </c>
      <c r="O160" s="33" t="str">
        <f>'[1]шас тяж'!AW7</f>
        <v>─</v>
      </c>
      <c r="P160" s="33" t="str">
        <f>'[1]шас тяж'!AX7</f>
        <v>315/70 R22,5</v>
      </c>
      <c r="Q160" s="33">
        <f>'[1]шас тяж'!AY7</f>
        <v>300</v>
      </c>
      <c r="R160" s="33" t="str">
        <f>'[1]шас тяж'!AZ7</f>
        <v>─</v>
      </c>
      <c r="S160" s="34" t="str">
        <f>'[1]шас тяж'!BA7</f>
        <v>дв. Сummins ISB6.7Е5 250 (Е-5), система нейтрализ. ОГ(AdBlue), КПП ZF6S1000, вед. мост Daimler HL6 на пн.подвеске, МКБ, ECAS, EBS, ESP, ASR, каб. Daimler (низкая), кондиционер, отопитель каб. Webasto AT 2000 STC, ДЗК, тахограф российского стандарта с блоком СКЗИ, УВЭОС</v>
      </c>
    </row>
    <row r="161" spans="1:19" s="21" customFormat="1" ht="66" customHeight="1" x14ac:dyDescent="0.2">
      <c r="A161" s="21" t="str">
        <f t="shared" si="10"/>
        <v>053250000010026950</v>
      </c>
      <c r="B161" s="54" t="s">
        <v>174</v>
      </c>
      <c r="C161" s="87">
        <f>VLOOKUP(B161,'[1]шас тяж'!$A$7:$BW$54,2,FALSE)</f>
        <v>3742000</v>
      </c>
      <c r="D161" s="88">
        <f>VLOOKUP(B161,'[1]шас тяж'!$A$6:$BB$41,4,FALSE)</f>
        <v>3799000</v>
      </c>
      <c r="E161" s="36">
        <f t="shared" si="8"/>
        <v>1.0152324959914485</v>
      </c>
      <c r="F161" s="37">
        <f t="shared" si="9"/>
        <v>57000</v>
      </c>
      <c r="G161" s="27" t="str">
        <f>'[1]шас тяж'!AO8</f>
        <v>4х2</v>
      </c>
      <c r="H161" s="28">
        <f>'[1]шас тяж'!AP8</f>
        <v>2</v>
      </c>
      <c r="I161" s="29">
        <f>'[1]шас тяж'!AQ8</f>
        <v>12.51</v>
      </c>
      <c r="J161" s="30">
        <f>'[1]шас тяж'!AR8</f>
        <v>250</v>
      </c>
      <c r="K161" s="30">
        <f>'[1]шас тяж'!AS8</f>
        <v>242</v>
      </c>
      <c r="L161" s="30" t="str">
        <f>'[1]шас тяж'!AT8</f>
        <v>ZF9</v>
      </c>
      <c r="M161" s="31">
        <f>'[1]шас тяж'!AU8</f>
        <v>5.875</v>
      </c>
      <c r="N161" s="30">
        <f>'[1]шас тяж'!AV8</f>
        <v>4550</v>
      </c>
      <c r="O161" s="33" t="str">
        <f>'[1]шас тяж'!AW8</f>
        <v>─</v>
      </c>
      <c r="P161" s="33" t="str">
        <f>'[1]шас тяж'!AX8</f>
        <v>315/80 R22,5</v>
      </c>
      <c r="Q161" s="33">
        <f>'[1]шас тяж'!AY8</f>
        <v>300</v>
      </c>
      <c r="R161" s="33" t="str">
        <f>'[1]шас тяж'!AZ8</f>
        <v>─</v>
      </c>
      <c r="S161" s="34" t="str">
        <f>'[1]шас тяж'!BA8</f>
        <v>дв. Сummins ISB6.7Е5 250 (Е-5), система нейтрализ. ОГ(AdBlue), КПП ZF9S1310, КОМ ZF NH/1c, вед. мост Daimler HL6 на пн.подвеске, МКБ, ECAS, EBS, ESP, ASR, каб. Daimler (низкая), кондиционер, отопитель каб. Webasto AT 2000 STC, ДЗК, тахограф российского стандарта с блоком СКЗИ, УВЭОС</v>
      </c>
    </row>
    <row r="162" spans="1:19" s="21" customFormat="1" ht="66" customHeight="1" x14ac:dyDescent="0.2">
      <c r="B162" s="54" t="s">
        <v>175</v>
      </c>
      <c r="C162" s="87">
        <f>VLOOKUP(B162,'[1]шас тяж'!$A$7:$BW$54,2,FALSE)</f>
        <v>3877000</v>
      </c>
      <c r="D162" s="88">
        <f>VLOOKUP(B162,'[1]шас тяж'!$A$6:$BB$41,4,FALSE)</f>
        <v>3953000</v>
      </c>
      <c r="E162" s="36">
        <f>D162/C162</f>
        <v>1.0196027856590146</v>
      </c>
      <c r="F162" s="37">
        <f>D162-C162</f>
        <v>76000</v>
      </c>
      <c r="G162" s="27" t="str">
        <f>'[1]шас тяж'!AO9</f>
        <v>4х2</v>
      </c>
      <c r="H162" s="27">
        <f>'[1]шас тяж'!AP9</f>
        <v>2</v>
      </c>
      <c r="I162" s="27">
        <f>'[1]шас тяж'!AQ9</f>
        <v>11.52</v>
      </c>
      <c r="J162" s="27">
        <f>'[1]шас тяж'!AR9</f>
        <v>250</v>
      </c>
      <c r="K162" s="27">
        <f>'[1]шас тяж'!AS9</f>
        <v>242</v>
      </c>
      <c r="L162" s="27" t="str">
        <f>'[1]шас тяж'!AT9</f>
        <v>ZF
9АS</v>
      </c>
      <c r="M162" s="27">
        <f>'[1]шас тяж'!AU9</f>
        <v>4.3</v>
      </c>
      <c r="N162" s="27">
        <f>'[1]шас тяж'!AV9</f>
        <v>6500</v>
      </c>
      <c r="O162" s="27">
        <f>'[1]шас тяж'!AW9</f>
        <v>1</v>
      </c>
      <c r="P162" s="27" t="str">
        <f>'[1]шас тяж'!AX9</f>
        <v>315/70 R22,5</v>
      </c>
      <c r="Q162" s="27">
        <f>'[1]шас тяж'!AY9</f>
        <v>210</v>
      </c>
      <c r="R162" s="27" t="str">
        <f>'[1]шас тяж'!AZ9</f>
        <v>─</v>
      </c>
      <c r="S162" s="56" t="str">
        <f>'[1]шас тяж'!BA9</f>
        <v>дв. Сummins ISB6.7Е5 250 (Е-5), система нейтрализ. ОГ(AdBlue), КПП 9AS1310TO, вед. мост Hande, МКБ, ECAS, EBS, ESP, ASR, каб. Daimler (низкая), кондиционер, отопитель каб. Webasto AT 2000 STC,  ДЗК, тахограф российского стандарта с блоком СКЗИ, УВЭОС</v>
      </c>
    </row>
    <row r="163" spans="1:19" s="21" customFormat="1" ht="38.25" customHeight="1" x14ac:dyDescent="0.2">
      <c r="A163" s="21" t="str">
        <f t="shared" si="10"/>
        <v>053500000030546650</v>
      </c>
      <c r="B163" s="54" t="s">
        <v>176</v>
      </c>
      <c r="C163" s="87">
        <f>VLOOKUP(B163,[1]шас6х6!$A$6:$BC$43,2,FALSE)</f>
        <v>3271000</v>
      </c>
      <c r="D163" s="88">
        <f>VLOOKUP(B163,[1]шас6х6!$A$6:$AU$44,4,FALSE)</f>
        <v>3337000</v>
      </c>
      <c r="E163" s="36">
        <f t="shared" si="8"/>
        <v>1.020177315805564</v>
      </c>
      <c r="F163" s="37">
        <f t="shared" si="9"/>
        <v>66000</v>
      </c>
      <c r="G163" s="27" t="str">
        <f>[1]шас6х6!AI13</f>
        <v>6х6</v>
      </c>
      <c r="H163" s="28">
        <f>[1]шас6х6!AJ13</f>
        <v>1</v>
      </c>
      <c r="I163" s="29">
        <f>[1]шас6х6!AK13</f>
        <v>9.3650000000000002</v>
      </c>
      <c r="J163" s="30">
        <f>[1]шас6х6!AL13</f>
        <v>285</v>
      </c>
      <c r="K163" s="30">
        <f>[1]шас6х6!AM13</f>
        <v>277</v>
      </c>
      <c r="L163" s="30" t="str">
        <f>[1]шас6х6!AN13</f>
        <v>ZF9</v>
      </c>
      <c r="M163" s="31">
        <f>[1]шас6х6!AO13</f>
        <v>6.53</v>
      </c>
      <c r="N163" s="30">
        <f>[1]шас6х6!AP13</f>
        <v>5805</v>
      </c>
      <c r="O163" s="33" t="str">
        <f>[1]шас6х6!AQ13</f>
        <v>─</v>
      </c>
      <c r="P163" s="33" t="str">
        <f>[1]шас6х6!AR13</f>
        <v>425/85R21</v>
      </c>
      <c r="Q163" s="33" t="str">
        <f>[1]шас6х6!AS13</f>
        <v>2х210</v>
      </c>
      <c r="R163" s="33" t="str">
        <f>[1]шас6х6!AT13</f>
        <v>─</v>
      </c>
      <c r="S163" s="34" t="str">
        <f>[1]шас6х6!AU13</f>
        <v xml:space="preserve">МКБ, МОБ, дв. Cummins ISB6.7E5 285 (Е-5), система нейтрализ. ОГ(AdBlue), топл. ап.BOSCH, Common Rail, аэродинамич.козырек, тахограф российского стандарта с блоком СКЗИ, УВЭОС </v>
      </c>
    </row>
    <row r="164" spans="1:19" s="21" customFormat="1" ht="38.25" customHeight="1" x14ac:dyDescent="0.2">
      <c r="B164" s="54" t="s">
        <v>177</v>
      </c>
      <c r="C164" s="87">
        <f>VLOOKUP(B164,[1]шас6х6!$A$6:$BC$43,2,FALSE)</f>
        <v>3362000</v>
      </c>
      <c r="D164" s="88">
        <f>VLOOKUP(B164,[1]шас6х6!$A$6:$AU$44,4,FALSE)</f>
        <v>3416000</v>
      </c>
      <c r="E164" s="36">
        <f>D164/C164</f>
        <v>1.0160618679357525</v>
      </c>
      <c r="F164" s="37">
        <f>D164-C164</f>
        <v>54000</v>
      </c>
      <c r="G164" s="27" t="str">
        <f>[1]шас6х6!AI14</f>
        <v>6х6</v>
      </c>
      <c r="H164" s="27">
        <f>[1]шас6х6!AJ14</f>
        <v>1</v>
      </c>
      <c r="I164" s="27">
        <f>[1]шас6х6!AK14</f>
        <v>9.4849999999999994</v>
      </c>
      <c r="J164" s="27">
        <f>[1]шас6х6!AL14</f>
        <v>285</v>
      </c>
      <c r="K164" s="27">
        <f>[1]шас6х6!AM14</f>
        <v>277</v>
      </c>
      <c r="L164" s="27" t="str">
        <f>[1]шас6х6!AN14</f>
        <v>ZF9</v>
      </c>
      <c r="M164" s="27">
        <f>[1]шас6х6!AO14</f>
        <v>6.53</v>
      </c>
      <c r="N164" s="27">
        <f>[1]шас6х6!AP14</f>
        <v>5200</v>
      </c>
      <c r="O164" s="27" t="str">
        <f>[1]шас6х6!AQ14</f>
        <v>─</v>
      </c>
      <c r="P164" s="27" t="str">
        <f>[1]шас6х6!AR14</f>
        <v>425/85R21</v>
      </c>
      <c r="Q164" s="27" t="str">
        <f>[1]шас6х6!AS14</f>
        <v>2х210</v>
      </c>
      <c r="R164" s="27" t="str">
        <f>[1]шас6х6!AT14</f>
        <v>─</v>
      </c>
      <c r="S164" s="56" t="str">
        <f>[1]шас6х6!AU14</f>
        <v>МКБ, МОБ, дв. Cummins ISB6.7E5 285 (Е-5), система нейтрализ. ОГ(AdBlue), топл. ап.BOSCH, Common Rail, аэродинамич.козырек, РК 621, рестайлинг 2, УВЭОС</v>
      </c>
    </row>
    <row r="165" spans="1:19" s="21" customFormat="1" ht="38.25" customHeight="1" x14ac:dyDescent="0.2">
      <c r="A165" s="21" t="str">
        <f t="shared" si="10"/>
        <v>053500000030606650</v>
      </c>
      <c r="B165" s="54" t="s">
        <v>178</v>
      </c>
      <c r="C165" s="87">
        <f>VLOOKUP(B165,[1]шас6х6!$A$6:$BC$43,2,FALSE)</f>
        <v>3408000</v>
      </c>
      <c r="D165" s="88">
        <f>VLOOKUP(B165,[1]шас6х6!$A$6:$AU$44,4,FALSE)</f>
        <v>3475000</v>
      </c>
      <c r="E165" s="36">
        <f t="shared" si="8"/>
        <v>1.0196596244131455</v>
      </c>
      <c r="F165" s="37">
        <f t="shared" si="9"/>
        <v>67000</v>
      </c>
      <c r="G165" s="27" t="str">
        <f>[1]шас6х6!AI15</f>
        <v>6х6</v>
      </c>
      <c r="H165" s="28">
        <f>[1]шас6х6!AJ15</f>
        <v>1</v>
      </c>
      <c r="I165" s="29">
        <f>[1]шас6х6!AK15</f>
        <v>8.9849999999999994</v>
      </c>
      <c r="J165" s="30">
        <f>[1]шас6х6!AL15</f>
        <v>285</v>
      </c>
      <c r="K165" s="30">
        <f>[1]шас6х6!AM15</f>
        <v>277</v>
      </c>
      <c r="L165" s="30" t="str">
        <f>[1]шас6х6!AN15</f>
        <v>ZF9</v>
      </c>
      <c r="M165" s="31">
        <f>[1]шас6х6!AO15</f>
        <v>6.53</v>
      </c>
      <c r="N165" s="30">
        <f>[1]шас6х6!AP15</f>
        <v>6495</v>
      </c>
      <c r="O165" s="33" t="str">
        <f>[1]шас6х6!AQ15</f>
        <v>─</v>
      </c>
      <c r="P165" s="33" t="str">
        <f>[1]шас6х6!AR15</f>
        <v>425/85R21 390/95R20</v>
      </c>
      <c r="Q165" s="33" t="str">
        <f>[1]шас6х6!AS15</f>
        <v>2х210</v>
      </c>
      <c r="R165" s="33" t="str">
        <f>[1]шас6х6!AT15</f>
        <v>─</v>
      </c>
      <c r="S165" s="34" t="str">
        <f>[1]шас6х6!AU15</f>
        <v xml:space="preserve">МКБ, МОБ, дв. Cummins ISB6.7E5 285 (Е-5), система нейтрализ. ОГ(AdBlue), топл. ап.BOSCH, Common Rail, лебедка, аэродинамич.козырек, тахограф российского стандарта с блоком СКЗИ, УВЭОС </v>
      </c>
    </row>
    <row r="166" spans="1:19" s="21" customFormat="1" ht="38.25" customHeight="1" x14ac:dyDescent="0.2">
      <c r="A166" s="21" t="str">
        <f t="shared" si="10"/>
        <v>053500000030616650</v>
      </c>
      <c r="B166" s="54" t="s">
        <v>179</v>
      </c>
      <c r="C166" s="87">
        <f>VLOOKUP(B166,[1]шас6х6!$A$6:$BC$43,2,FALSE)</f>
        <v>3301000</v>
      </c>
      <c r="D166" s="88">
        <f>VLOOKUP(B166,[1]шас6х6!$A$6:$AU$44,4,FALSE)</f>
        <v>3367000</v>
      </c>
      <c r="E166" s="36">
        <f t="shared" si="8"/>
        <v>1.0199939412299304</v>
      </c>
      <c r="F166" s="37">
        <f t="shared" si="9"/>
        <v>66000</v>
      </c>
      <c r="G166" s="27" t="str">
        <f>[1]шас6х6!AI16</f>
        <v>6х6</v>
      </c>
      <c r="H166" s="28">
        <f>[1]шас6х6!AJ16</f>
        <v>1</v>
      </c>
      <c r="I166" s="29">
        <f>[1]шас6х6!AK16</f>
        <v>9.2550000000000008</v>
      </c>
      <c r="J166" s="30">
        <f>[1]шас6х6!AL16</f>
        <v>285</v>
      </c>
      <c r="K166" s="30">
        <f>[1]шас6х6!AM16</f>
        <v>277</v>
      </c>
      <c r="L166" s="30" t="str">
        <f>[1]шас6х6!AN16</f>
        <v>ZF9</v>
      </c>
      <c r="M166" s="31">
        <f>[1]шас6х6!AO16</f>
        <v>6.53</v>
      </c>
      <c r="N166" s="30">
        <f>[1]шас6х6!AP16</f>
        <v>6495</v>
      </c>
      <c r="O166" s="33" t="str">
        <f>[1]шас6х6!AQ16</f>
        <v>─</v>
      </c>
      <c r="P166" s="33" t="str">
        <f>[1]шас6х6!AR16</f>
        <v>425/85R21 390/95R20</v>
      </c>
      <c r="Q166" s="33" t="str">
        <f>[1]шас6х6!AS16</f>
        <v>2х210</v>
      </c>
      <c r="R166" s="33" t="str">
        <f>[1]шас6х6!AT16</f>
        <v>─</v>
      </c>
      <c r="S166" s="34" t="str">
        <f>[1]шас6х6!AU16</f>
        <v xml:space="preserve">МКБ, МОБ, дв. Cummins ISB6.7E5 285 (Е-5), система нейтрализ. ОГ(AdBlue), топл. ап.BOSCH, Common Rail, аэродинамич.козырек, тахограф российского стандарта с блоком СКЗИ, УВЭОС </v>
      </c>
    </row>
    <row r="167" spans="1:19" s="21" customFormat="1" ht="51" customHeight="1" x14ac:dyDescent="0.2">
      <c r="A167" s="21" t="str">
        <f t="shared" si="10"/>
        <v>053605007730104850</v>
      </c>
      <c r="B167" s="54" t="s">
        <v>180</v>
      </c>
      <c r="C167" s="87">
        <f>VLOOKUP(B167,'[1]шас тяж'!$A$7:$BW$54,2,FALSE)</f>
        <v>2655000</v>
      </c>
      <c r="D167" s="88">
        <f>VLOOKUP(B167,'[1]шас тяж'!$A$6:$BB$41,4,FALSE)</f>
        <v>2706000</v>
      </c>
      <c r="E167" s="36">
        <f t="shared" si="8"/>
        <v>1.0192090395480227</v>
      </c>
      <c r="F167" s="37">
        <f t="shared" si="9"/>
        <v>51000</v>
      </c>
      <c r="G167" s="27" t="str">
        <f>'[1]шас тяж'!AO10</f>
        <v>4х2</v>
      </c>
      <c r="H167" s="28">
        <f>'[1]шас тяж'!AP10</f>
        <v>2</v>
      </c>
      <c r="I167" s="29">
        <f>'[1]шас тяж'!AQ10</f>
        <v>13.895</v>
      </c>
      <c r="J167" s="30">
        <f>'[1]шас тяж'!AR10</f>
        <v>300</v>
      </c>
      <c r="K167" s="30">
        <f>'[1]шас тяж'!AS10</f>
        <v>292</v>
      </c>
      <c r="L167" s="30">
        <f>'[1]шас тяж'!AT10</f>
        <v>154</v>
      </c>
      <c r="M167" s="31">
        <f>'[1]шас тяж'!AU10</f>
        <v>6.33</v>
      </c>
      <c r="N167" s="30">
        <f>'[1]шас тяж'!AV10</f>
        <v>3990</v>
      </c>
      <c r="O167" s="33" t="str">
        <f>'[1]шас тяж'!AW10</f>
        <v>–</v>
      </c>
      <c r="P167" s="33" t="str">
        <f>'[1]шас тяж'!AX10</f>
        <v>315/80R22,5</v>
      </c>
      <c r="Q167" s="33">
        <f>'[1]шас тяж'!AY10</f>
        <v>210</v>
      </c>
      <c r="R167" s="33" t="str">
        <f>'[1]шас тяж'!AZ10</f>
        <v>–</v>
      </c>
      <c r="S167" s="34" t="str">
        <f>'[1]шас тяж'!BA10</f>
        <v>МКБ, дв. Cummins ISB6.7E5 300 (Е-5), ТНВД BOSCH, система нейтрализ. ОГ(AdBlue), Common Rail, аэродинам.козырек, ДЗК, боковая защита, тахограф российского стандарта с блоком СКЗИ, УВЭОС</v>
      </c>
    </row>
    <row r="168" spans="1:19" s="21" customFormat="1" ht="25.5" customHeight="1" x14ac:dyDescent="0.2">
      <c r="A168" s="21" t="str">
        <f t="shared" si="10"/>
        <v>053605000039504850</v>
      </c>
      <c r="B168" s="54" t="s">
        <v>181</v>
      </c>
      <c r="C168" s="87">
        <f>VLOOKUP(B168,'[1]шас тяж'!$A$7:$BW$54,2,FALSE)</f>
        <v>2737000</v>
      </c>
      <c r="D168" s="88">
        <f>VLOOKUP(B168,'[1]шас тяж'!$A$6:$BB$41,4,FALSE)</f>
        <v>2801000</v>
      </c>
      <c r="E168" s="36">
        <f t="shared" si="8"/>
        <v>1.0233832663500182</v>
      </c>
      <c r="F168" s="37">
        <f t="shared" si="9"/>
        <v>64000</v>
      </c>
      <c r="G168" s="27" t="str">
        <f>'[1]шас тяж'!AO11</f>
        <v>4х2</v>
      </c>
      <c r="H168" s="28">
        <f>'[1]шас тяж'!AP11</f>
        <v>2</v>
      </c>
      <c r="I168" s="29">
        <f>'[1]шас тяж'!AQ11</f>
        <v>13.8</v>
      </c>
      <c r="J168" s="30">
        <f>'[1]шас тяж'!AR11</f>
        <v>300</v>
      </c>
      <c r="K168" s="30">
        <f>'[1]шас тяж'!AS11</f>
        <v>292</v>
      </c>
      <c r="L168" s="30" t="str">
        <f>'[1]шас тяж'!AT11</f>
        <v>ZF9</v>
      </c>
      <c r="M168" s="31">
        <f>'[1]шас тяж'!AU11</f>
        <v>6.33</v>
      </c>
      <c r="N168" s="30">
        <f>'[1]шас тяж'!AV11</f>
        <v>4670</v>
      </c>
      <c r="O168" s="33" t="str">
        <f>'[1]шас тяж'!AW11</f>
        <v>–</v>
      </c>
      <c r="P168" s="33" t="str">
        <f>'[1]шас тяж'!AX11</f>
        <v>315/80R22,5</v>
      </c>
      <c r="Q168" s="33">
        <f>'[1]шас тяж'!AY11</f>
        <v>210</v>
      </c>
      <c r="R168" s="33" t="str">
        <f>'[1]шас тяж'!AZ11</f>
        <v>–</v>
      </c>
      <c r="S168" s="34" t="str">
        <f>'[1]шас тяж'!BA11</f>
        <v>МКБ, дв. Cummins ISB6.7E5 300 (Е-5), ТНВД BOSCH, система нейтрализ. ОГ(AdBlue), Common Rail, КОМ ZF с насосом, УВЭОС</v>
      </c>
    </row>
    <row r="169" spans="1:19" s="21" customFormat="1" ht="25.5" customHeight="1" x14ac:dyDescent="0.2">
      <c r="A169" s="21" t="str">
        <f t="shared" si="10"/>
        <v>053605007739504850</v>
      </c>
      <c r="B169" s="54" t="s">
        <v>182</v>
      </c>
      <c r="C169" s="87">
        <f>VLOOKUP(B169,'[1]шас тяж'!$A$7:$BW$54,2,FALSE)</f>
        <v>2622000</v>
      </c>
      <c r="D169" s="88">
        <f>VLOOKUP(B169,'[1]шас тяж'!$A$6:$BB$41,4,FALSE)</f>
        <v>2672000</v>
      </c>
      <c r="E169" s="36">
        <f t="shared" si="8"/>
        <v>1.0190694126620901</v>
      </c>
      <c r="F169" s="37">
        <f t="shared" si="9"/>
        <v>50000</v>
      </c>
      <c r="G169" s="27" t="str">
        <f>'[1]шас тяж'!AO12</f>
        <v>4х2</v>
      </c>
      <c r="H169" s="28">
        <f>'[1]шас тяж'!AP12</f>
        <v>2</v>
      </c>
      <c r="I169" s="29">
        <f>'[1]шас тяж'!AQ12</f>
        <v>13.8</v>
      </c>
      <c r="J169" s="30">
        <f>'[1]шас тяж'!AR12</f>
        <v>300</v>
      </c>
      <c r="K169" s="30">
        <f>'[1]шас тяж'!AS12</f>
        <v>292</v>
      </c>
      <c r="L169" s="30">
        <f>'[1]шас тяж'!AT12</f>
        <v>154</v>
      </c>
      <c r="M169" s="31">
        <f>'[1]шас тяж'!AU12</f>
        <v>6.33</v>
      </c>
      <c r="N169" s="30">
        <f>'[1]шас тяж'!AV12</f>
        <v>4670</v>
      </c>
      <c r="O169" s="33" t="str">
        <f>'[1]шас тяж'!AW12</f>
        <v>–</v>
      </c>
      <c r="P169" s="33" t="str">
        <f>'[1]шас тяж'!AX12</f>
        <v>315/80R22,5</v>
      </c>
      <c r="Q169" s="33">
        <f>'[1]шас тяж'!AY12</f>
        <v>210</v>
      </c>
      <c r="R169" s="33" t="str">
        <f>'[1]шас тяж'!AZ12</f>
        <v>–</v>
      </c>
      <c r="S169" s="34" t="str">
        <f>'[1]шас тяж'!BA12</f>
        <v>МКБ, дв. Cummins ISB6.7E5 300 (Е-5), ТНВД BOSCH, система нейтрализ. ОГ(AdBlue), Common Rail, УВЭОС</v>
      </c>
    </row>
    <row r="170" spans="1:19" s="21" customFormat="1" ht="25.5" customHeight="1" x14ac:dyDescent="0.2">
      <c r="A170" s="21" t="str">
        <f t="shared" si="10"/>
        <v>053605000039514850</v>
      </c>
      <c r="B170" s="54" t="s">
        <v>183</v>
      </c>
      <c r="C170" s="87">
        <f>VLOOKUP(B170,'[1]шас тяж'!$A$7:$BW$54,2,FALSE)</f>
        <v>2721000</v>
      </c>
      <c r="D170" s="88">
        <f>VLOOKUP(B170,'[1]шас тяж'!$A$6:$BB$41,4,FALSE)</f>
        <v>2774000</v>
      </c>
      <c r="E170" s="36">
        <f t="shared" si="8"/>
        <v>1.0194781330393239</v>
      </c>
      <c r="F170" s="37">
        <f t="shared" si="9"/>
        <v>53000</v>
      </c>
      <c r="G170" s="27" t="str">
        <f>'[1]шас тяж'!AO13</f>
        <v>4х2</v>
      </c>
      <c r="H170" s="28">
        <f>'[1]шас тяж'!AP13</f>
        <v>2</v>
      </c>
      <c r="I170" s="29">
        <f>'[1]шас тяж'!AQ13</f>
        <v>13.8</v>
      </c>
      <c r="J170" s="30">
        <f>'[1]шас тяж'!AR13</f>
        <v>300</v>
      </c>
      <c r="K170" s="30">
        <f>'[1]шас тяж'!AS13</f>
        <v>292</v>
      </c>
      <c r="L170" s="30" t="str">
        <f>'[1]шас тяж'!AT13</f>
        <v>ZF9</v>
      </c>
      <c r="M170" s="31">
        <f>'[1]шас тяж'!AU13</f>
        <v>6.33</v>
      </c>
      <c r="N170" s="30">
        <f>'[1]шас тяж'!AV13</f>
        <v>4670</v>
      </c>
      <c r="O170" s="33" t="str">
        <f>'[1]шас тяж'!AW13</f>
        <v>–</v>
      </c>
      <c r="P170" s="33" t="str">
        <f>'[1]шас тяж'!AX13</f>
        <v>315/80R22,5</v>
      </c>
      <c r="Q170" s="33">
        <f>'[1]шас тяж'!AY13</f>
        <v>210</v>
      </c>
      <c r="R170" s="33" t="str">
        <f>'[1]шас тяж'!AZ13</f>
        <v>–</v>
      </c>
      <c r="S170" s="34" t="str">
        <f>'[1]шас тяж'!BA13</f>
        <v>МКБ, дв. Cummins ISB6.7E5 300 (Е-5), ТНВД BOSCH, система нейтрализ. ОГ(AdBlue), Common Rail, КОМ ZF с фланцем, УВЭОС</v>
      </c>
    </row>
    <row r="171" spans="1:19" s="21" customFormat="1" ht="25.5" customHeight="1" x14ac:dyDescent="0.2">
      <c r="A171" s="21" t="str">
        <f t="shared" si="10"/>
        <v>053605000039524850</v>
      </c>
      <c r="B171" s="54" t="s">
        <v>184</v>
      </c>
      <c r="C171" s="87">
        <f>VLOOKUP(B171,'[1]шас тяж'!$A$7:$BW$54,2,FALSE)</f>
        <v>2747000</v>
      </c>
      <c r="D171" s="88">
        <f>VLOOKUP(B171,'[1]шас тяж'!$A$6:$BB$41,4,FALSE)</f>
        <v>2811000</v>
      </c>
      <c r="E171" s="36">
        <f t="shared" si="8"/>
        <v>1.0232981434291955</v>
      </c>
      <c r="F171" s="37">
        <f t="shared" si="9"/>
        <v>64000</v>
      </c>
      <c r="G171" s="27" t="str">
        <f>'[1]шас тяж'!AO14</f>
        <v>4х2</v>
      </c>
      <c r="H171" s="28">
        <f>'[1]шас тяж'!AP14</f>
        <v>2</v>
      </c>
      <c r="I171" s="29">
        <f>'[1]шас тяж'!AQ14</f>
        <v>13.8</v>
      </c>
      <c r="J171" s="30">
        <f>'[1]шас тяж'!AR14</f>
        <v>300</v>
      </c>
      <c r="K171" s="30">
        <f>'[1]шас тяж'!AS14</f>
        <v>292</v>
      </c>
      <c r="L171" s="30" t="str">
        <f>'[1]шас тяж'!AT14</f>
        <v>ZF9</v>
      </c>
      <c r="M171" s="31">
        <f>'[1]шас тяж'!AU14</f>
        <v>6.33</v>
      </c>
      <c r="N171" s="30">
        <f>'[1]шас тяж'!AV14</f>
        <v>4670</v>
      </c>
      <c r="O171" s="33" t="str">
        <f>'[1]шас тяж'!AW14</f>
        <v>–</v>
      </c>
      <c r="P171" s="33" t="str">
        <f>'[1]шас тяж'!AX14</f>
        <v>315/80R22,5</v>
      </c>
      <c r="Q171" s="33">
        <f>'[1]шас тяж'!AY14</f>
        <v>210</v>
      </c>
      <c r="R171" s="33" t="str">
        <f>'[1]шас тяж'!AZ14</f>
        <v>–</v>
      </c>
      <c r="S171" s="34" t="str">
        <f>'[1]шас тяж'!BA14</f>
        <v>МКБ, дв. Cummins ISB6.7E5 300 (Е-5), ТНВД BOSCH, система нейтрализ. ОГ(AdBlue), Common Rail, КОМ ZF с насосом, выхлоп вверх, УВЭОС</v>
      </c>
    </row>
    <row r="172" spans="1:19" s="21" customFormat="1" ht="25.5" customHeight="1" x14ac:dyDescent="0.2">
      <c r="A172" s="21" t="str">
        <f t="shared" si="10"/>
        <v>053605000039534850</v>
      </c>
      <c r="B172" s="54" t="s">
        <v>185</v>
      </c>
      <c r="C172" s="87">
        <f>VLOOKUP(B172,'[1]шас тяж'!$A$7:$BW$54,2,FALSE)</f>
        <v>2731000</v>
      </c>
      <c r="D172" s="88">
        <f>VLOOKUP(B172,'[1]шас тяж'!$A$6:$BB$41,4,FALSE)</f>
        <v>2784000</v>
      </c>
      <c r="E172" s="36">
        <f t="shared" si="8"/>
        <v>1.0194068106920542</v>
      </c>
      <c r="F172" s="37">
        <f t="shared" si="9"/>
        <v>53000</v>
      </c>
      <c r="G172" s="27" t="str">
        <f>'[1]шас тяж'!AO15</f>
        <v>4х2</v>
      </c>
      <c r="H172" s="28">
        <f>'[1]шас тяж'!AP15</f>
        <v>2</v>
      </c>
      <c r="I172" s="29">
        <f>'[1]шас тяж'!AQ15</f>
        <v>14.025</v>
      </c>
      <c r="J172" s="30">
        <f>'[1]шас тяж'!AR15</f>
        <v>300</v>
      </c>
      <c r="K172" s="30">
        <f>'[1]шас тяж'!AS15</f>
        <v>292</v>
      </c>
      <c r="L172" s="30" t="str">
        <f>'[1]шас тяж'!AT15</f>
        <v>ZF9</v>
      </c>
      <c r="M172" s="31">
        <f>'[1]шас тяж'!AU15</f>
        <v>6.33</v>
      </c>
      <c r="N172" s="30">
        <f>'[1]шас тяж'!AV15</f>
        <v>4670</v>
      </c>
      <c r="O172" s="33" t="str">
        <f>'[1]шас тяж'!AW15</f>
        <v>–</v>
      </c>
      <c r="P172" s="33" t="str">
        <f>'[1]шас тяж'!AX15</f>
        <v>315/80R22,5</v>
      </c>
      <c r="Q172" s="33">
        <f>'[1]шас тяж'!AY15</f>
        <v>210</v>
      </c>
      <c r="R172" s="33" t="str">
        <f>'[1]шас тяж'!AZ15</f>
        <v>–</v>
      </c>
      <c r="S172" s="34" t="str">
        <f>'[1]шас тяж'!BA15</f>
        <v>МКБ, дв. Cummins ISB6.7E5 300 (Е-5), ТНВД BOSCH, система нейтрализ. ОГ(AdBlue), Common Rail, КОМ ZF с фланцем, выхлоп вверх, УВЭОС</v>
      </c>
    </row>
    <row r="173" spans="1:19" s="21" customFormat="1" ht="38.25" customHeight="1" x14ac:dyDescent="0.2">
      <c r="A173" s="21" t="str">
        <f t="shared" si="10"/>
        <v>053605000039544850</v>
      </c>
      <c r="B173" s="54" t="s">
        <v>186</v>
      </c>
      <c r="C173" s="87">
        <f>VLOOKUP(B173,'[1]шас тяж'!$A$7:$BW$54,2,FALSE)</f>
        <v>2816000</v>
      </c>
      <c r="D173" s="88">
        <f>VLOOKUP(B173,'[1]шас тяж'!$A$6:$BB$41,4,FALSE)</f>
        <v>2876000</v>
      </c>
      <c r="E173" s="36">
        <f t="shared" si="8"/>
        <v>1.0213068181818181</v>
      </c>
      <c r="F173" s="37">
        <f t="shared" si="9"/>
        <v>60000</v>
      </c>
      <c r="G173" s="27" t="str">
        <f>'[1]шас тяж'!AO16</f>
        <v>4х2</v>
      </c>
      <c r="H173" s="28">
        <f>'[1]шас тяж'!AP16</f>
        <v>2</v>
      </c>
      <c r="I173" s="29">
        <f>'[1]шас тяж'!AQ16</f>
        <v>14.025</v>
      </c>
      <c r="J173" s="30">
        <f>'[1]шас тяж'!AR16</f>
        <v>300</v>
      </c>
      <c r="K173" s="30">
        <f>'[1]шас тяж'!AS16</f>
        <v>292</v>
      </c>
      <c r="L173" s="30" t="str">
        <f>'[1]шас тяж'!AT16</f>
        <v>ZF9</v>
      </c>
      <c r="M173" s="31">
        <f>'[1]шас тяж'!AU16</f>
        <v>6.33</v>
      </c>
      <c r="N173" s="30">
        <f>'[1]шас тяж'!AV16</f>
        <v>4670</v>
      </c>
      <c r="O173" s="33" t="str">
        <f>'[1]шас тяж'!AW16</f>
        <v>–</v>
      </c>
      <c r="P173" s="33" t="str">
        <f>'[1]шас тяж'!AX16</f>
        <v>315/80R22,5</v>
      </c>
      <c r="Q173" s="33">
        <f>'[1]шас тяж'!AY16</f>
        <v>210</v>
      </c>
      <c r="R173" s="33" t="str">
        <f>'[1]шас тяж'!AZ16</f>
        <v>–</v>
      </c>
      <c r="S173" s="34" t="str">
        <f>'[1]шас тяж'!BA16</f>
        <v>МКБ, дв. Cummins ISB6.7E5 300 (Е-5), ТНВД BOSCH, система нейтрализ. ОГ(AdBlue), Common Rail, КОМ FH 9767, аэродинам.козырек, выхлоп вверх, УВЭОС</v>
      </c>
    </row>
    <row r="174" spans="1:19" s="21" customFormat="1" ht="42" customHeight="1" x14ac:dyDescent="0.2">
      <c r="B174" s="54" t="s">
        <v>187</v>
      </c>
      <c r="C174" s="87">
        <f>VLOOKUP(B174,[1]шас6х6!$A$6:$BC$43,2,FALSE)</f>
        <v>5071000</v>
      </c>
      <c r="D174" s="88">
        <f>VLOOKUP(B174,[1]шас6х6!$A$6:$AU$44,4,FALSE)</f>
        <v>5170000</v>
      </c>
      <c r="E174" s="36">
        <f>D174/C174</f>
        <v>1.0195227765726682</v>
      </c>
      <c r="F174" s="37">
        <f>D174-C174</f>
        <v>99000</v>
      </c>
      <c r="G174" s="27" t="str">
        <f>[1]шас6х6!AI41</f>
        <v>8х8</v>
      </c>
      <c r="H174" s="27">
        <f>[1]шас6х6!AJ41</f>
        <v>1</v>
      </c>
      <c r="I174" s="27">
        <f>[1]шас6х6!AK41</f>
        <v>16.600000000000001</v>
      </c>
      <c r="J174" s="27">
        <f>[1]шас6х6!AL41</f>
        <v>360</v>
      </c>
      <c r="K174" s="27">
        <f>[1]шас6х6!AM41</f>
        <v>360</v>
      </c>
      <c r="L174" s="27" t="str">
        <f>[1]шас6х6!AN41</f>
        <v>ZF16</v>
      </c>
      <c r="M174" s="27">
        <f>[1]шас6х6!AO41</f>
        <v>5.94</v>
      </c>
      <c r="N174" s="27">
        <f>[1]шас6х6!AP41</f>
        <v>6890</v>
      </c>
      <c r="O174" s="27">
        <f>[1]шас6х6!AQ41</f>
        <v>1</v>
      </c>
      <c r="P174" s="27" t="str">
        <f>[1]шас6х6!AR41</f>
        <v>425/85R21</v>
      </c>
      <c r="Q174" s="27" t="str">
        <f>[1]шас6х6!AS41</f>
        <v>210+350</v>
      </c>
      <c r="R174" s="27" t="str">
        <f>[1]шас6х6!AT41</f>
        <v>─</v>
      </c>
      <c r="S174" s="56" t="str">
        <f>[1]шас6х6!AU41</f>
        <v>МКБ, МОБ, дв. 740.725-360 (Е-5), топл. ап.BOSCH, система нейтрализ. ОГ(AdBlue), Common Rail, выхлоп вверх, аэродин. козырек, ДЗК, рестайлинг-2, кондиционер, РК621, УВЭОС</v>
      </c>
    </row>
    <row r="175" spans="1:19" s="21" customFormat="1" ht="25.5" customHeight="1" x14ac:dyDescent="0.2">
      <c r="A175" s="21" t="str">
        <f t="shared" si="10"/>
        <v>063501000030255250</v>
      </c>
      <c r="B175" s="54" t="s">
        <v>188</v>
      </c>
      <c r="C175" s="87">
        <f>VLOOKUP(B175,[1]шас6х6!$A$6:$BC$43,2,FALSE)</f>
        <v>4911000</v>
      </c>
      <c r="D175" s="88">
        <f>VLOOKUP(B175,[1]шас6х6!$A$6:$AU$44,4,FALSE)</f>
        <v>5010000</v>
      </c>
      <c r="E175" s="36">
        <f t="shared" si="8"/>
        <v>1.0201588271227855</v>
      </c>
      <c r="F175" s="37">
        <f t="shared" si="9"/>
        <v>99000</v>
      </c>
      <c r="G175" s="27" t="str">
        <f>[1]шас6х6!AI42</f>
        <v>8х8</v>
      </c>
      <c r="H175" s="28">
        <f>[1]шас6х6!AJ42</f>
        <v>1</v>
      </c>
      <c r="I175" s="29">
        <f>[1]шас6х6!AK42</f>
        <v>16.600000000000001</v>
      </c>
      <c r="J175" s="30">
        <f>[1]шас6х6!AL42</f>
        <v>360</v>
      </c>
      <c r="K175" s="30">
        <f>[1]шас6х6!AM42</f>
        <v>360</v>
      </c>
      <c r="L175" s="30" t="str">
        <f>[1]шас6х6!AN42</f>
        <v>ZF16</v>
      </c>
      <c r="M175" s="31">
        <f>[1]шас6х6!AO42</f>
        <v>5.94</v>
      </c>
      <c r="N175" s="30">
        <f>[1]шас6х6!AP42</f>
        <v>6890</v>
      </c>
      <c r="O175" s="33">
        <f>[1]шас6х6!AQ42</f>
        <v>1</v>
      </c>
      <c r="P175" s="33" t="str">
        <f>[1]шас6х6!AR42</f>
        <v>425/85R21</v>
      </c>
      <c r="Q175" s="33" t="str">
        <f>[1]шас6х6!AS42</f>
        <v>210+350</v>
      </c>
      <c r="R175" s="33" t="str">
        <f>[1]шас6х6!AT42</f>
        <v>─</v>
      </c>
      <c r="S175" s="34" t="str">
        <f>[1]шас6х6!AU42</f>
        <v>МКБ, МОБ, дв. 740.725-360 (Е-5), топл. ап.BOSCH, система нейтрализ. ОГ(AdBlue), Common Rail, выхлоп вверх, аэродин. козырек, ДЗК, РК 65111, УВЭОС</v>
      </c>
    </row>
    <row r="176" spans="1:19" s="21" customFormat="1" ht="38.25" customHeight="1" x14ac:dyDescent="0.2">
      <c r="A176" s="21" t="str">
        <f t="shared" si="10"/>
        <v>063501000039605150</v>
      </c>
      <c r="B176" s="54" t="s">
        <v>189</v>
      </c>
      <c r="C176" s="87">
        <f>VLOOKUP(B176,[1]шас6х6!$A$6:$BC$43,2,FALSE)</f>
        <v>4845000</v>
      </c>
      <c r="D176" s="88">
        <f>VLOOKUP(B176,[1]шас6х6!$A$6:$AU$44,4,FALSE)</f>
        <v>4938000</v>
      </c>
      <c r="E176" s="36">
        <f t="shared" si="8"/>
        <v>1.0191950464396284</v>
      </c>
      <c r="F176" s="37">
        <f t="shared" si="9"/>
        <v>93000</v>
      </c>
      <c r="G176" s="27" t="str">
        <f>[1]шас6х6!AI43</f>
        <v>8х8</v>
      </c>
      <c r="H176" s="28">
        <f>[1]шас6х6!AJ43</f>
        <v>1</v>
      </c>
      <c r="I176" s="29">
        <f>[1]шас6х6!AK43</f>
        <v>17</v>
      </c>
      <c r="J176" s="30">
        <f>[1]шас6х6!AL43</f>
        <v>320</v>
      </c>
      <c r="K176" s="30">
        <f>[1]шас6х6!AM43</f>
        <v>320</v>
      </c>
      <c r="L176" s="30" t="str">
        <f>[1]шас6х6!AN43</f>
        <v>ZF16</v>
      </c>
      <c r="M176" s="31">
        <f>[1]шас6х6!AO43</f>
        <v>6.53</v>
      </c>
      <c r="N176" s="30">
        <f>[1]шас6х6!AP43</f>
        <v>6760</v>
      </c>
      <c r="O176" s="33" t="str">
        <f>[1]шас6х6!AQ43</f>
        <v>─</v>
      </c>
      <c r="P176" s="33" t="str">
        <f>[1]шас6х6!AR43</f>
        <v>425/85R21</v>
      </c>
      <c r="Q176" s="33">
        <f>[1]шас6х6!AS43</f>
        <v>210</v>
      </c>
      <c r="R176" s="33" t="str">
        <f>[1]шас6х6!AT43</f>
        <v>─</v>
      </c>
      <c r="S176" s="34" t="str">
        <f>[1]шас6х6!AU43</f>
        <v>дв. КАМАЗ-740.715-320 (E-5), топл. ап.BOSCH,  КОМ ZF с фланцем, выхлоп вверх, система нейтрализ. ОГ(AdBlue), Common Rail, РК КАМАЗ 65111, УВЭОС</v>
      </c>
    </row>
    <row r="177" spans="1:19" s="21" customFormat="1" ht="25.5" customHeight="1" x14ac:dyDescent="0.2">
      <c r="A177" s="21" t="str">
        <f>"0"&amp;LEFT(B177,FIND("-",B177)-1)&amp;LEFT("00000000",8-ABS(IFERROR(FIND("-",B177,FIND("-",B177)+1),0)-FIND("-",B177))+1+IF(FIND("-",B177)=5,1,0))&amp;RIGHT(LEFT(B177,IFERROR(FIND("-",B177,FIND("-",B177)+1),0)-1),LEN(LEFT(B177,IFERROR(FIND("-",B177,FIND("-",B177)+1),0)-1))-FIND("-",B177))&amp;RIGHT(LEFT(B177,IFERROR(FIND("-",B177,FIND("-",B177)+1),0)+2),2)&amp;"50"</f>
        <v>065111000030204850</v>
      </c>
      <c r="B177" s="54" t="s">
        <v>190</v>
      </c>
      <c r="C177" s="87">
        <f>VLOOKUP(B177,'[1]65111'!$A$6:$AT$10,2,FALSE)</f>
        <v>3777000</v>
      </c>
      <c r="D177" s="88">
        <f>VLOOKUP(B177,'[1]65111'!$A$6:$AG$10,4,FALSE)</f>
        <v>3856000</v>
      </c>
      <c r="E177" s="36">
        <f>D177/C177</f>
        <v>1.020916070955785</v>
      </c>
      <c r="F177" s="37">
        <f>D177-C177</f>
        <v>79000</v>
      </c>
      <c r="G177" s="27" t="str">
        <f>'[1]65111'!U7</f>
        <v>6х6</v>
      </c>
      <c r="H177" s="28">
        <f>'[1]65111'!V7</f>
        <v>2</v>
      </c>
      <c r="I177" s="29">
        <f>'[1]65111'!W7</f>
        <v>16.46</v>
      </c>
      <c r="J177" s="30">
        <f>'[1]65111'!X7</f>
        <v>300</v>
      </c>
      <c r="K177" s="30">
        <f>'[1]65111'!Y7</f>
        <v>292</v>
      </c>
      <c r="L177" s="30" t="str">
        <f>'[1]65111'!Z7</f>
        <v>ZF9</v>
      </c>
      <c r="M177" s="31">
        <f>'[1]65111'!AA7</f>
        <v>6.53</v>
      </c>
      <c r="N177" s="30">
        <f>'[1]65111'!AB7</f>
        <v>4925</v>
      </c>
      <c r="O177" s="33" t="str">
        <f>'[1]65111'!AC7</f>
        <v>─</v>
      </c>
      <c r="P177" s="33" t="str">
        <f>'[1]65111'!AD7</f>
        <v>11.00R20 11R22,5</v>
      </c>
      <c r="Q177" s="33" t="str">
        <f>'[1]65111'!AE7</f>
        <v>2х210</v>
      </c>
      <c r="R177" s="33" t="str">
        <f>'[1]65111'!AF7</f>
        <v>шк-пет.</v>
      </c>
      <c r="S177" s="34" t="str">
        <f>'[1]65111'!AG7</f>
        <v>МКБ, дв. Cummins ISB6.7E5 300 (Е-5), ТНВД BOSCH, система нейтрализ. ОГ(AdBlue), аэродинамич.козырек, боковая защита, Common Rail, КОМ ZF с насосом, тахограф российского стандарта с блоком СКЗИ, УВЭОС</v>
      </c>
    </row>
    <row r="178" spans="1:19" s="21" customFormat="1" ht="25.5" customHeight="1" x14ac:dyDescent="0.2">
      <c r="A178" s="21" t="str">
        <f t="shared" si="10"/>
        <v>065111000039605050</v>
      </c>
      <c r="B178" s="54" t="s">
        <v>191</v>
      </c>
      <c r="C178" s="87">
        <f>VLOOKUP(B178,'[1]65111'!$A$6:$AT$10,2,FALSE)</f>
        <v>3696000</v>
      </c>
      <c r="D178" s="88">
        <f>VLOOKUP(B178,'[1]65111'!$A$6:$AG$10,4,FALSE)</f>
        <v>3761000</v>
      </c>
      <c r="E178" s="36">
        <f>D178/C178</f>
        <v>1.01758658008658</v>
      </c>
      <c r="F178" s="37">
        <f>D178-C178</f>
        <v>65000</v>
      </c>
      <c r="G178" s="27" t="str">
        <f>'[1]65111'!U8</f>
        <v>6х6</v>
      </c>
      <c r="H178" s="28">
        <f>'[1]65111'!V8</f>
        <v>2</v>
      </c>
      <c r="I178" s="29">
        <f>'[1]65111'!W8</f>
        <v>16.704999999999998</v>
      </c>
      <c r="J178" s="30">
        <f>'[1]65111'!X8</f>
        <v>300</v>
      </c>
      <c r="K178" s="30">
        <f>'[1]65111'!Y8</f>
        <v>300</v>
      </c>
      <c r="L178" s="30" t="str">
        <f>'[1]65111'!Z8</f>
        <v>ZF9</v>
      </c>
      <c r="M178" s="31">
        <f>'[1]65111'!AA8</f>
        <v>4.9800000000000004</v>
      </c>
      <c r="N178" s="30">
        <f>'[1]65111'!AB8</f>
        <v>6070</v>
      </c>
      <c r="O178" s="33" t="str">
        <f>'[1]65111'!AC8</f>
        <v>─</v>
      </c>
      <c r="P178" s="33" t="str">
        <f>'[1]65111'!AD8</f>
        <v>11.00R20 11R22,5</v>
      </c>
      <c r="Q178" s="33">
        <f>'[1]65111'!AE8</f>
        <v>210</v>
      </c>
      <c r="R178" s="33" t="str">
        <f>'[1]65111'!AF8</f>
        <v>шк-пет.</v>
      </c>
      <c r="S178" s="34" t="str">
        <f>'[1]65111'!AG8</f>
        <v>МКБ, дв. КАМАЗ 740.705-300 (Е-5), ТНВД BOSCH, система нейтрализ. ОГ(AdBlue), Common Rail, МОБ, аэродинамич.козырек, УВЭОС</v>
      </c>
    </row>
    <row r="179" spans="1:19" s="21" customFormat="1" ht="25.5" customHeight="1" x14ac:dyDescent="0.2">
      <c r="A179" s="21" t="str">
        <f t="shared" si="10"/>
        <v>065111000030905050</v>
      </c>
      <c r="B179" s="54" t="s">
        <v>192</v>
      </c>
      <c r="C179" s="87">
        <f>VLOOKUP(B179,'[1]65111'!$A$6:$AT$10,2,FALSE)</f>
        <v>3723000</v>
      </c>
      <c r="D179" s="88">
        <f>VLOOKUP(B179,'[1]65111'!$A$6:$AG$10,4,FALSE)</f>
        <v>3788000</v>
      </c>
      <c r="E179" s="36">
        <f t="shared" si="8"/>
        <v>1.0174590384098845</v>
      </c>
      <c r="F179" s="37">
        <f t="shared" si="9"/>
        <v>65000</v>
      </c>
      <c r="G179" s="27" t="str">
        <f>'[1]65111'!U9</f>
        <v>6х6</v>
      </c>
      <c r="H179" s="28">
        <f>'[1]65111'!V9</f>
        <v>2</v>
      </c>
      <c r="I179" s="29">
        <f>'[1]65111'!W9</f>
        <v>16.46</v>
      </c>
      <c r="J179" s="30">
        <f>'[1]65111'!X9</f>
        <v>300</v>
      </c>
      <c r="K179" s="30">
        <f>'[1]65111'!Y9</f>
        <v>300</v>
      </c>
      <c r="L179" s="30" t="str">
        <f>'[1]65111'!Z9</f>
        <v>ZF9</v>
      </c>
      <c r="M179" s="31">
        <f>'[1]65111'!AA9</f>
        <v>4.9800000000000004</v>
      </c>
      <c r="N179" s="30">
        <f>'[1]65111'!AB9</f>
        <v>6665</v>
      </c>
      <c r="O179" s="33" t="str">
        <f>'[1]65111'!AC9</f>
        <v>─</v>
      </c>
      <c r="P179" s="33" t="str">
        <f>'[1]65111'!AD9</f>
        <v>11.00R20 11R22,5</v>
      </c>
      <c r="Q179" s="33" t="str">
        <f>'[1]65111'!AE9</f>
        <v>210+350</v>
      </c>
      <c r="R179" s="33" t="str">
        <f>'[1]65111'!AF9</f>
        <v>шк-пет.</v>
      </c>
      <c r="S179" s="34" t="str">
        <f>'[1]65111'!AG9</f>
        <v>МКБ, дв. КАМАЗ 740.705-300 (Е-5), ТНВД BOSCH, система нейтрализ. ОГ(AdBlue), Common Rail, МОБ, аэродинамич.козырек,  УВЭОС</v>
      </c>
    </row>
    <row r="180" spans="1:19" s="21" customFormat="1" ht="38.25" customHeight="1" x14ac:dyDescent="0.2">
      <c r="A180" s="21" t="str">
        <f t="shared" si="10"/>
        <v>065115000030524850</v>
      </c>
      <c r="B180" s="54" t="s">
        <v>193</v>
      </c>
      <c r="C180" s="87">
        <f>VLOOKUP(B180,[1]шас6х4!$A$6:$BF$50,2,FALSE)</f>
        <v>3420000</v>
      </c>
      <c r="D180" s="88">
        <f>VLOOKUP(B180,[1]шас6х4!$A$6:$AR$58,4,FALSE)</f>
        <v>3484000</v>
      </c>
      <c r="E180" s="36">
        <f t="shared" si="8"/>
        <v>1.0187134502923976</v>
      </c>
      <c r="F180" s="37">
        <f t="shared" si="9"/>
        <v>64000</v>
      </c>
      <c r="G180" s="27" t="str">
        <f>[1]шас6х4!AF13</f>
        <v>6х4</v>
      </c>
      <c r="H180" s="28">
        <f>[1]шас6х4!AG13</f>
        <v>2</v>
      </c>
      <c r="I180" s="29">
        <f>[1]шас6х4!AH13</f>
        <v>14.87</v>
      </c>
      <c r="J180" s="30">
        <f>[1]шас6х4!AI13</f>
        <v>300</v>
      </c>
      <c r="K180" s="30">
        <f>[1]шас6х4!AJ13</f>
        <v>292</v>
      </c>
      <c r="L180" s="30" t="str">
        <f>[1]шас6х4!AK13</f>
        <v>ZF9</v>
      </c>
      <c r="M180" s="31">
        <f>[1]шас6х4!AL13</f>
        <v>5.94</v>
      </c>
      <c r="N180" s="30">
        <f>[1]шас6х4!AM13</f>
        <v>5640</v>
      </c>
      <c r="O180" s="33">
        <f>[1]шас6х4!AN13</f>
        <v>1</v>
      </c>
      <c r="P180" s="33" t="str">
        <f>[1]шас6х4!AO13</f>
        <v>10.00R20 11R22,5</v>
      </c>
      <c r="Q180" s="33">
        <f>[1]шас6х4!AP13</f>
        <v>350</v>
      </c>
      <c r="R180" s="33" t="str">
        <f>[1]шас6х4!AQ13</f>
        <v>шк-пет.</v>
      </c>
      <c r="S180" s="34" t="str">
        <f>[1]шас6х4!AR13</f>
        <v xml:space="preserve">МКБ, МОБ, дв. Cummins ISB6.7E5 300 (Е-5), ТНВД BOSCH, система нейтрализ. ОГ(AdBlue), Common Rail, ДЗК, аэродинам.козырек, тахограф российского стандарта с блоком СКЗИ, УВЭОС </v>
      </c>
    </row>
    <row r="181" spans="1:19" s="21" customFormat="1" ht="38.25" customHeight="1" x14ac:dyDescent="0.2">
      <c r="A181" s="21" t="str">
        <f>"0"&amp;LEFT(B181,FIND("-",B181)-1)&amp;LEFT("00000000",8-ABS(IFERROR(FIND("-",B181,FIND("-",B181)+1),0)-FIND("-",B181))+1+IF(FIND("-",B181)=5,1,0))&amp;RIGHT(LEFT(B181,IFERROR(FIND("-",B181,FIND("-",B181)+1),0)-1),LEN(LEFT(B181,IFERROR(FIND("-",B181,FIND("-",B181)+1),0)-1))-FIND("-",B181))&amp;RIGHT(LEFT(B181,IFERROR(FIND("-",B181,FIND("-",B181)+1),0)+2),2)&amp;"50"</f>
        <v>065115007730525050</v>
      </c>
      <c r="B181" s="54" t="s">
        <v>194</v>
      </c>
      <c r="C181" s="87">
        <f>VLOOKUP(B181,[1]шас6х4!$A$6:$BF$50,2,FALSE)</f>
        <v>3313000</v>
      </c>
      <c r="D181" s="88">
        <f>VLOOKUP(B181,[1]шас6х4!$A$6:$AR$58,4,FALSE)</f>
        <v>3377000</v>
      </c>
      <c r="E181" s="36">
        <f>D181/C181</f>
        <v>1.0193178388167823</v>
      </c>
      <c r="F181" s="37">
        <f>D181-C181</f>
        <v>64000</v>
      </c>
      <c r="G181" s="27" t="str">
        <f>[1]шас6х4!AF14</f>
        <v>6х4</v>
      </c>
      <c r="H181" s="28">
        <f>[1]шас6х4!AG14</f>
        <v>2</v>
      </c>
      <c r="I181" s="29">
        <f>[1]шас6х4!AH14</f>
        <v>14.31</v>
      </c>
      <c r="J181" s="30">
        <f>[1]шас6х4!AI14</f>
        <v>300</v>
      </c>
      <c r="K181" s="30">
        <f>[1]шас6х4!AJ14</f>
        <v>300</v>
      </c>
      <c r="L181" s="30">
        <f>[1]шас6х4!AK14</f>
        <v>154</v>
      </c>
      <c r="M181" s="31">
        <f>[1]шас6х4!AL14</f>
        <v>4.9800000000000004</v>
      </c>
      <c r="N181" s="30">
        <f>[1]шас6х4!AM14</f>
        <v>5755</v>
      </c>
      <c r="O181" s="33">
        <f>[1]шас6х4!AN14</f>
        <v>1</v>
      </c>
      <c r="P181" s="33" t="str">
        <f>[1]шас6х4!AO14</f>
        <v>10.00R20 11R22,5</v>
      </c>
      <c r="Q181" s="33">
        <f>[1]шас6х4!AP14</f>
        <v>350</v>
      </c>
      <c r="R181" s="33" t="str">
        <f>[1]шас6х4!AQ14</f>
        <v>шк-пет.</v>
      </c>
      <c r="S181" s="34" t="str">
        <f>[1]шас6х4!AR14</f>
        <v xml:space="preserve">МКБ, МОБ, дв. КАМАЗ 740.705-300 (Е-5), ТНВД BOSCH, система нейтрализ. ОГ(AdBlue), Common Rail, ДЗК, аэродинам.козырек, УВЭОС </v>
      </c>
    </row>
    <row r="182" spans="1:19" s="21" customFormat="1" ht="38.25" customHeight="1" x14ac:dyDescent="0.2">
      <c r="A182" s="21" t="str">
        <f t="shared" si="10"/>
        <v>065115000030525050</v>
      </c>
      <c r="B182" s="54" t="s">
        <v>195</v>
      </c>
      <c r="C182" s="87">
        <f>VLOOKUP(B182,[1]шас6х4!$A$6:$BF$50,2,FALSE)</f>
        <v>3420000</v>
      </c>
      <c r="D182" s="88">
        <f>VLOOKUP(B182,[1]шас6х4!$A$6:$AR$58,4,FALSE)</f>
        <v>3484000</v>
      </c>
      <c r="E182" s="36">
        <f t="shared" si="8"/>
        <v>1.0187134502923976</v>
      </c>
      <c r="F182" s="37">
        <f t="shared" si="9"/>
        <v>64000</v>
      </c>
      <c r="G182" s="27" t="str">
        <f>[1]шас6х4!AF15</f>
        <v>6х4</v>
      </c>
      <c r="H182" s="28">
        <f>[1]шас6х4!AG15</f>
        <v>2</v>
      </c>
      <c r="I182" s="29">
        <f>[1]шас6х4!AH15</f>
        <v>14.31</v>
      </c>
      <c r="J182" s="30">
        <f>[1]шас6х4!AI15</f>
        <v>300</v>
      </c>
      <c r="K182" s="30">
        <f>[1]шас6х4!AJ15</f>
        <v>300</v>
      </c>
      <c r="L182" s="30" t="str">
        <f>[1]шас6х4!AK15</f>
        <v>ZF9</v>
      </c>
      <c r="M182" s="31">
        <f>[1]шас6х4!AL15</f>
        <v>4.9800000000000004</v>
      </c>
      <c r="N182" s="30">
        <f>[1]шас6х4!AM15</f>
        <v>5755</v>
      </c>
      <c r="O182" s="33">
        <f>[1]шас6х4!AN15</f>
        <v>1</v>
      </c>
      <c r="P182" s="33" t="str">
        <f>[1]шас6х4!AO15</f>
        <v>10.00R20 11R22,5</v>
      </c>
      <c r="Q182" s="33">
        <f>[1]шас6х4!AP15</f>
        <v>350</v>
      </c>
      <c r="R182" s="33" t="str">
        <f>[1]шас6х4!AQ15</f>
        <v>шк-пет.</v>
      </c>
      <c r="S182" s="34" t="str">
        <f>[1]шас6х4!AR15</f>
        <v xml:space="preserve">МКБ, МОБ, дв. КАМАЗ 740.705-300 (Е-5), ТНВД BOSCH, система нейтрализ. ОГ(AdBlue), Common Rail, ДЗК, аэродинам.козырек, тахограф российского стандарта с блоком СКЗИ, УВЭОС </v>
      </c>
    </row>
    <row r="183" spans="1:19" s="21" customFormat="1" ht="38.25" customHeight="1" x14ac:dyDescent="0.2">
      <c r="A183" s="21" t="str">
        <f t="shared" si="10"/>
        <v>065115000030604850</v>
      </c>
      <c r="B183" s="54" t="s">
        <v>196</v>
      </c>
      <c r="C183" s="87">
        <f>VLOOKUP(B183,[1]шас6х4!$A$6:$BF$50,2,FALSE)</f>
        <v>3539000</v>
      </c>
      <c r="D183" s="88">
        <f>VLOOKUP(B183,[1]шас6х4!$A$6:$AR$58,4,FALSE)</f>
        <v>3609000</v>
      </c>
      <c r="E183" s="36">
        <f t="shared" si="8"/>
        <v>1.0197795987567109</v>
      </c>
      <c r="F183" s="37">
        <f t="shared" si="9"/>
        <v>70000</v>
      </c>
      <c r="G183" s="27" t="str">
        <f>[1]шас6х4!AF16</f>
        <v>6х4</v>
      </c>
      <c r="H183" s="28">
        <f>[1]шас6х4!AG16</f>
        <v>2</v>
      </c>
      <c r="I183" s="29">
        <f>[1]шас6х4!AH16</f>
        <v>17.75</v>
      </c>
      <c r="J183" s="30">
        <f>[1]шас6х4!AI16</f>
        <v>300</v>
      </c>
      <c r="K183" s="30">
        <f>[1]шас6х4!AJ16</f>
        <v>292</v>
      </c>
      <c r="L183" s="30" t="str">
        <f>[1]шас6х4!AK16</f>
        <v>ZF9</v>
      </c>
      <c r="M183" s="31">
        <f>[1]шас6х4!AL16</f>
        <v>5.94</v>
      </c>
      <c r="N183" s="30">
        <f>[1]шас6х4!AM16</f>
        <v>5770</v>
      </c>
      <c r="O183" s="33" t="str">
        <f>[1]шас6х4!AN16</f>
        <v>─</v>
      </c>
      <c r="P183" s="33" t="str">
        <f>[1]шас6х4!AO16</f>
        <v>11.00R20 11R22,5</v>
      </c>
      <c r="Q183" s="33">
        <f>[1]шас6х4!AP16</f>
        <v>500</v>
      </c>
      <c r="R183" s="33" t="str">
        <f>[1]шас6х4!AQ16</f>
        <v>шк-пет.</v>
      </c>
      <c r="S183" s="34" t="str">
        <f>[1]шас6х4!AR16</f>
        <v xml:space="preserve">МКБ, МОБ, дв. Cummins ISB6.7E5 300 (Е-5), ТНВД BOSCH, система нейтрализ. ОГ(AdBlue), Common Rail,  КОМ ZF с насосом, ДЗК, аэродинам.козырек, боковая защита, тахограф российского стандарта с блоком СКЗИ, УВЭОС </v>
      </c>
    </row>
    <row r="184" spans="1:19" s="21" customFormat="1" ht="38.25" customHeight="1" x14ac:dyDescent="0.2">
      <c r="A184" s="21" t="str">
        <f t="shared" si="10"/>
        <v>065115000030634850</v>
      </c>
      <c r="B184" s="54" t="s">
        <v>197</v>
      </c>
      <c r="C184" s="87">
        <f>VLOOKUP(B184,[1]шас6х4!$A$6:$BF$50,2,FALSE)</f>
        <v>3578000</v>
      </c>
      <c r="D184" s="88">
        <f>VLOOKUP(B184,[1]шас6х4!$A$6:$AR$58,4,FALSE)</f>
        <v>3656000</v>
      </c>
      <c r="E184" s="36">
        <f t="shared" si="8"/>
        <v>1.0217998882057016</v>
      </c>
      <c r="F184" s="37">
        <f t="shared" si="9"/>
        <v>78000</v>
      </c>
      <c r="G184" s="27" t="str">
        <f>[1]шас6х4!AF17</f>
        <v>6х4</v>
      </c>
      <c r="H184" s="28">
        <f>[1]шас6х4!AG17</f>
        <v>2</v>
      </c>
      <c r="I184" s="29">
        <f>[1]шас6х4!AH17</f>
        <v>17.75</v>
      </c>
      <c r="J184" s="30">
        <f>[1]шас6х4!AI17</f>
        <v>300</v>
      </c>
      <c r="K184" s="30">
        <f>[1]шас6х4!AJ17</f>
        <v>292</v>
      </c>
      <c r="L184" s="30" t="str">
        <f>[1]шас6х4!AK17</f>
        <v>ZF9</v>
      </c>
      <c r="M184" s="31">
        <f>[1]шас6х4!AL17</f>
        <v>5.94</v>
      </c>
      <c r="N184" s="30">
        <f>[1]шас6х4!AM17</f>
        <v>5105</v>
      </c>
      <c r="O184" s="33">
        <f>[1]шас6х4!AN17</f>
        <v>1</v>
      </c>
      <c r="P184" s="33" t="str">
        <f>[1]шас6х4!AO17</f>
        <v>11.00R20 11R22,5</v>
      </c>
      <c r="Q184" s="33">
        <f>[1]шас6х4!AP17</f>
        <v>500</v>
      </c>
      <c r="R184" s="33" t="str">
        <f>[1]шас6х4!AQ17</f>
        <v>шк-пет.</v>
      </c>
      <c r="S184" s="34" t="str">
        <f>[1]шас6х4!AR17</f>
        <v xml:space="preserve">МКБ, МОБ, дв. Cummins ISB6.7E5 300 (Е-5), ТНВД BOSCH, система нейтрализ. ОГ(AdBlue), Common Rail, КОМ ZF с насосом, ДЗК, аэродинам.козырек, боковая защита, тахограф российского стандарта с блоком СКЗИ, УВЭОС  </v>
      </c>
    </row>
    <row r="185" spans="1:19" s="21" customFormat="1" ht="38.25" customHeight="1" x14ac:dyDescent="0.2">
      <c r="A185" s="21" t="str">
        <f>"0"&amp;LEFT(B185,FIND("-",B185)-1)&amp;LEFT("00000000",8-ABS(IFERROR(FIND("-",B185,FIND("-",B185)+1),0)-FIND("-",B185))+1+IF(FIND("-",B185)=5,1,0))&amp;RIGHT(LEFT(B185,IFERROR(FIND("-",B185,FIND("-",B185)+1),0)-1),LEN(LEFT(B185,IFERROR(FIND("-",B185,FIND("-",B185)+1),0)-1))-FIND("-",B185))&amp;RIGHT(LEFT(B185,IFERROR(FIND("-",B185,FIND("-",B185)+1),0)+2),2)&amp;"50"</f>
        <v>065115007730635050</v>
      </c>
      <c r="B185" s="54" t="s">
        <v>198</v>
      </c>
      <c r="C185" s="87">
        <f>VLOOKUP(B185,[1]шас6х4!$A$6:$BF$50,2,FALSE)</f>
        <v>3474000</v>
      </c>
      <c r="D185" s="88">
        <f>VLOOKUP(B185,[1]шас6х4!$A$6:$AR$58,4,FALSE)</f>
        <v>3552000</v>
      </c>
      <c r="E185" s="36">
        <f>D185/C185</f>
        <v>1.0224525043177892</v>
      </c>
      <c r="F185" s="37">
        <f>D185-C185</f>
        <v>78000</v>
      </c>
      <c r="G185" s="27" t="str">
        <f>[1]шас6х4!AF18</f>
        <v>6х4</v>
      </c>
      <c r="H185" s="28">
        <f>[1]шас6х4!AG18</f>
        <v>2</v>
      </c>
      <c r="I185" s="29">
        <f>[1]шас6х4!AH18</f>
        <v>17.25</v>
      </c>
      <c r="J185" s="30">
        <f>[1]шас6х4!AI18</f>
        <v>300</v>
      </c>
      <c r="K185" s="30">
        <f>[1]шас6х4!AJ18</f>
        <v>300</v>
      </c>
      <c r="L185" s="30">
        <f>[1]шас6х4!AK18</f>
        <v>154</v>
      </c>
      <c r="M185" s="31">
        <f>[1]шас6х4!AL18</f>
        <v>4.9800000000000004</v>
      </c>
      <c r="N185" s="30">
        <f>[1]шас6х4!AM18</f>
        <v>5090</v>
      </c>
      <c r="O185" s="33">
        <f>[1]шас6х4!AN18</f>
        <v>1</v>
      </c>
      <c r="P185" s="33" t="str">
        <f>[1]шас6х4!AO18</f>
        <v>11.00R20 11R22,5</v>
      </c>
      <c r="Q185" s="33">
        <f>[1]шас6х4!AP18</f>
        <v>500</v>
      </c>
      <c r="R185" s="33" t="str">
        <f>[1]шас6х4!AQ18</f>
        <v>шк-пет.</v>
      </c>
      <c r="S185" s="34" t="str">
        <f>[1]шас6х4!AR18</f>
        <v xml:space="preserve">МКБ, МОБ, дв. КАМАЗ 740.705-300 (Е-5), ТНВД BOSCH, система нейтрализ. ОГ(AdBlue), Common Rail,  КОМ ZF с насосом, аэродинам.козырек, ДЗК, боковая защита, УВЭОС </v>
      </c>
    </row>
    <row r="186" spans="1:19" s="21" customFormat="1" ht="38.25" customHeight="1" x14ac:dyDescent="0.2">
      <c r="A186" s="21" t="str">
        <f t="shared" si="10"/>
        <v>065115000030635050</v>
      </c>
      <c r="B186" s="54" t="s">
        <v>199</v>
      </c>
      <c r="C186" s="87">
        <f>VLOOKUP(B186,[1]шас6х4!$A$6:$BF$50,2,FALSE)</f>
        <v>3581000</v>
      </c>
      <c r="D186" s="88">
        <f>VLOOKUP(B186,[1]шас6х4!$A$6:$AR$58,4,FALSE)</f>
        <v>3659000</v>
      </c>
      <c r="E186" s="36">
        <f t="shared" si="8"/>
        <v>1.0217816252443452</v>
      </c>
      <c r="F186" s="37">
        <f t="shared" si="9"/>
        <v>78000</v>
      </c>
      <c r="G186" s="27" t="str">
        <f>[1]шас6х4!AF19</f>
        <v>6х4</v>
      </c>
      <c r="H186" s="28">
        <f>[1]шас6х4!AG19</f>
        <v>2</v>
      </c>
      <c r="I186" s="29">
        <f>[1]шас6х4!AH19</f>
        <v>17.25</v>
      </c>
      <c r="J186" s="30">
        <f>[1]шас6х4!AI19</f>
        <v>300</v>
      </c>
      <c r="K186" s="30">
        <f>[1]шас6х4!AJ19</f>
        <v>300</v>
      </c>
      <c r="L186" s="30" t="str">
        <f>[1]шас6х4!AK19</f>
        <v>ZF9</v>
      </c>
      <c r="M186" s="31">
        <f>[1]шас6х4!AL19</f>
        <v>4.9800000000000004</v>
      </c>
      <c r="N186" s="30">
        <f>[1]шас6х4!AM19</f>
        <v>5090</v>
      </c>
      <c r="O186" s="33">
        <f>[1]шас6х4!AN19</f>
        <v>1</v>
      </c>
      <c r="P186" s="33" t="str">
        <f>[1]шас6х4!AO19</f>
        <v>11.00R20 11R22,5</v>
      </c>
      <c r="Q186" s="33">
        <f>[1]шас6х4!AP19</f>
        <v>500</v>
      </c>
      <c r="R186" s="33" t="str">
        <f>[1]шас6х4!AQ19</f>
        <v>шк-пет.</v>
      </c>
      <c r="S186" s="34" t="str">
        <f>[1]шас6х4!AR19</f>
        <v xml:space="preserve">МКБ, МОБ, дв. КАМАЗ 740.705-300 (Е-5), ТНВД BOSCH, система нейтрализ. ОГ(AdBlue), Common Rail,  КОМ ZF с насосом, аэродинам.козырек, ДЗК, боковая защита, тахограф российского стандарта с блоком СКЗИ, УВЭОС </v>
      </c>
    </row>
    <row r="187" spans="1:19" s="21" customFormat="1" ht="38.25" customHeight="1" x14ac:dyDescent="0.2">
      <c r="A187" s="21" t="str">
        <f t="shared" si="10"/>
        <v>065115000030644850</v>
      </c>
      <c r="B187" s="54" t="s">
        <v>200</v>
      </c>
      <c r="C187" s="87">
        <f>VLOOKUP(B187,[1]шас6х4!$A$6:$BF$50,2,FALSE)</f>
        <v>3467000</v>
      </c>
      <c r="D187" s="88">
        <f>VLOOKUP(B187,[1]шас6х4!$A$6:$AR$58,4,FALSE)</f>
        <v>3523000</v>
      </c>
      <c r="E187" s="36">
        <f t="shared" si="8"/>
        <v>1.0161522930487452</v>
      </c>
      <c r="F187" s="37">
        <f t="shared" si="9"/>
        <v>56000</v>
      </c>
      <c r="G187" s="27" t="str">
        <f>[1]шас6х4!AF20</f>
        <v>6х4</v>
      </c>
      <c r="H187" s="28">
        <f>[1]шас6х4!AG20</f>
        <v>2</v>
      </c>
      <c r="I187" s="29">
        <f>[1]шас6х4!AH20</f>
        <v>17.899999999999999</v>
      </c>
      <c r="J187" s="30">
        <f>[1]шас6х4!AI20</f>
        <v>300</v>
      </c>
      <c r="K187" s="30">
        <f>[1]шас6х4!AJ20</f>
        <v>292</v>
      </c>
      <c r="L187" s="30" t="str">
        <f>[1]шас6х4!AK20</f>
        <v>ZF9</v>
      </c>
      <c r="M187" s="31">
        <f>[1]шас6х4!AL20</f>
        <v>5.43</v>
      </c>
      <c r="N187" s="30">
        <f>[1]шас6х4!AM20</f>
        <v>5780</v>
      </c>
      <c r="O187" s="33" t="str">
        <f>[1]шас6х4!AN20</f>
        <v>─</v>
      </c>
      <c r="P187" s="33" t="str">
        <f>[1]шас6х4!AO20</f>
        <v>11.00R20 11R22,5</v>
      </c>
      <c r="Q187" s="33">
        <f>[1]шас6х4!AP20</f>
        <v>210</v>
      </c>
      <c r="R187" s="33" t="str">
        <f>[1]шас6х4!AQ20</f>
        <v>─</v>
      </c>
      <c r="S187" s="34" t="str">
        <f>[1]шас6х4!AR20</f>
        <v xml:space="preserve">МКБ, МОБ, дв. Cummins ISB6.7E5 300 (Е-5), ТНВД BOSCH, система нейтрализ. ОГ(AdBlue), Common Rail, ДЗК, аэродинам.козырек, УВЭОС </v>
      </c>
    </row>
    <row r="188" spans="1:19" s="21" customFormat="1" ht="38.25" customHeight="1" x14ac:dyDescent="0.2">
      <c r="A188" s="21" t="str">
        <f t="shared" si="10"/>
        <v>065115000030814850</v>
      </c>
      <c r="B188" s="54" t="s">
        <v>201</v>
      </c>
      <c r="C188" s="87">
        <f>VLOOKUP(B188,[1]шас6х4!$A$6:$BF$50,2,FALSE)</f>
        <v>3487000</v>
      </c>
      <c r="D188" s="88">
        <f>VLOOKUP(B188,[1]шас6х4!$A$6:$AR$58,4,FALSE)</f>
        <v>3543000</v>
      </c>
      <c r="E188" s="36">
        <f t="shared" si="8"/>
        <v>1.0160596501290509</v>
      </c>
      <c r="F188" s="37">
        <f t="shared" si="9"/>
        <v>56000</v>
      </c>
      <c r="G188" s="27" t="str">
        <f>[1]шас6х4!AF21</f>
        <v>6х4</v>
      </c>
      <c r="H188" s="28">
        <f>[1]шас6х4!AG21</f>
        <v>2</v>
      </c>
      <c r="I188" s="29">
        <f>[1]шас6х4!AH21</f>
        <v>17.739999999999998</v>
      </c>
      <c r="J188" s="30">
        <f>[1]шас6х4!AI21</f>
        <v>300</v>
      </c>
      <c r="K188" s="30">
        <f>[1]шас6х4!AJ21</f>
        <v>292</v>
      </c>
      <c r="L188" s="30" t="str">
        <f>[1]шас6х4!AK21</f>
        <v>ZF9</v>
      </c>
      <c r="M188" s="31">
        <f>[1]шас6х4!AL21</f>
        <v>5.94</v>
      </c>
      <c r="N188" s="30">
        <f>[1]шас6х4!AM21</f>
        <v>5780</v>
      </c>
      <c r="O188" s="33" t="str">
        <f>[1]шас6х4!AN21</f>
        <v>─</v>
      </c>
      <c r="P188" s="33" t="str">
        <f>[1]шас6х4!AO21</f>
        <v>11.00R20 11R22,5</v>
      </c>
      <c r="Q188" s="33">
        <f>[1]шас6х4!AP21</f>
        <v>350</v>
      </c>
      <c r="R188" s="33" t="str">
        <f>[1]шас6х4!AQ21</f>
        <v>шк-пет.</v>
      </c>
      <c r="S188" s="34" t="str">
        <f>[1]шас6х4!AR21</f>
        <v xml:space="preserve">МКБ, МОБ, дв. Cummins ISB6.7E5 300 (Е-5), ТНВД BOSCH, система нейтрализ. ОГ(AdBlue), Common Rail, ДЗК, аэродинам.козырек, УВЭОС </v>
      </c>
    </row>
    <row r="189" spans="1:19" s="21" customFormat="1" ht="38.25" customHeight="1" x14ac:dyDescent="0.2">
      <c r="A189" s="21" t="str">
        <f t="shared" si="10"/>
        <v>065115000030815050</v>
      </c>
      <c r="B189" s="54" t="s">
        <v>202</v>
      </c>
      <c r="C189" s="87">
        <f>VLOOKUP(B189,[1]шас6х4!$A$6:$BF$50,2,FALSE)</f>
        <v>3514000</v>
      </c>
      <c r="D189" s="88">
        <f>VLOOKUP(B189,[1]шас6х4!$A$6:$AR$58,4,FALSE)</f>
        <v>3570000</v>
      </c>
      <c r="E189" s="36">
        <f t="shared" si="8"/>
        <v>1.0159362549800797</v>
      </c>
      <c r="F189" s="37">
        <f t="shared" si="9"/>
        <v>56000</v>
      </c>
      <c r="G189" s="27" t="str">
        <f>[1]шас6х4!AF22</f>
        <v>6х4</v>
      </c>
      <c r="H189" s="28">
        <f>[1]шас6х4!AG22</f>
        <v>2</v>
      </c>
      <c r="I189" s="29">
        <f>[1]шас6х4!AH22</f>
        <v>17.18</v>
      </c>
      <c r="J189" s="30">
        <f>[1]шас6х4!AI22</f>
        <v>300</v>
      </c>
      <c r="K189" s="30">
        <f>[1]шас6х4!AJ22</f>
        <v>300</v>
      </c>
      <c r="L189" s="30" t="str">
        <f>[1]шас6х4!AK22</f>
        <v>ZF9</v>
      </c>
      <c r="M189" s="31">
        <f>[1]шас6х4!AL22</f>
        <v>4.9800000000000004</v>
      </c>
      <c r="N189" s="30">
        <f>[1]шас6х4!AM22</f>
        <v>5755</v>
      </c>
      <c r="O189" s="33" t="str">
        <f>[1]шас6х4!AN22</f>
        <v>─</v>
      </c>
      <c r="P189" s="33" t="str">
        <f>[1]шас6х4!AO22</f>
        <v>11.00R20 11R22,5</v>
      </c>
      <c r="Q189" s="33">
        <f>[1]шас6х4!AP22</f>
        <v>350</v>
      </c>
      <c r="R189" s="33" t="str">
        <f>[1]шас6х4!AQ22</f>
        <v>шк-пет.</v>
      </c>
      <c r="S189" s="34" t="str">
        <f>[1]шас6х4!AR22</f>
        <v>МКБ, МОБ, дв. КАМАЗ 740.705-300 (Е-5), ТНВД BOSCH, система нейтрализ. ОГ(AdBlue), Common Rail, ДЗК, аэродинам.козырек, тахограф российского стандарта с блоком СКЗИ, УВЭОС</v>
      </c>
    </row>
    <row r="190" spans="1:19" s="21" customFormat="1" ht="38.25" customHeight="1" x14ac:dyDescent="0.2">
      <c r="A190" s="21" t="str">
        <f t="shared" si="10"/>
        <v>065115000030824850</v>
      </c>
      <c r="B190" s="54" t="s">
        <v>203</v>
      </c>
      <c r="C190" s="73">
        <f>VLOOKUP(B190,[1]шас6х4!$A$6:$BF$50,2,FALSE)</f>
        <v>3406000</v>
      </c>
      <c r="D190" s="90">
        <f>VLOOKUP(B190,[1]шас6х4!$A$6:$AR$58,4,FALSE)</f>
        <v>3462000</v>
      </c>
      <c r="E190" s="36">
        <f t="shared" si="8"/>
        <v>1.016441573693482</v>
      </c>
      <c r="F190" s="37">
        <f t="shared" si="9"/>
        <v>56000</v>
      </c>
      <c r="G190" s="27" t="str">
        <f>[1]шас6х4!AF23</f>
        <v>6х4</v>
      </c>
      <c r="H190" s="28">
        <f>[1]шас6х4!AG23</f>
        <v>2</v>
      </c>
      <c r="I190" s="29">
        <f>[1]шас6х4!AH23</f>
        <v>15.14</v>
      </c>
      <c r="J190" s="30">
        <f>[1]шас6х4!AI23</f>
        <v>300</v>
      </c>
      <c r="K190" s="30">
        <f>[1]шас6х4!AJ23</f>
        <v>292</v>
      </c>
      <c r="L190" s="30" t="str">
        <f>[1]шас6х4!AK23</f>
        <v>ZF9</v>
      </c>
      <c r="M190" s="31">
        <f>[1]шас6х4!AL23</f>
        <v>5.94</v>
      </c>
      <c r="N190" s="30">
        <f>[1]шас6х4!AM23</f>
        <v>5780</v>
      </c>
      <c r="O190" s="33" t="str">
        <f>[1]шас6х4!AN23</f>
        <v>─</v>
      </c>
      <c r="P190" s="33" t="str">
        <f>[1]шас6х4!AO23</f>
        <v>10.00R20 11R22,5</v>
      </c>
      <c r="Q190" s="33">
        <f>[1]шас6х4!AP23</f>
        <v>350</v>
      </c>
      <c r="R190" s="33" t="str">
        <f>[1]шас6х4!AQ23</f>
        <v>шк-пет.</v>
      </c>
      <c r="S190" s="34" t="str">
        <f>[1]шас6х4!AR23</f>
        <v xml:space="preserve">МКБ, МОБ, дв. Cummins ISB6.7E5 300 (Е-5), ТНВД BOSCH, система нейтрализации ОГ(AdBlue), Common Rail, ДЗК, аэродинам.козырек, тахограф российского стандарта с блоком СКЗИ, УВЭОС </v>
      </c>
    </row>
    <row r="191" spans="1:19" s="21" customFormat="1" ht="38.25" customHeight="1" x14ac:dyDescent="0.2">
      <c r="A191" s="21" t="str">
        <f>"0"&amp;LEFT(B191,FIND("-",B191)-1)&amp;LEFT("00000000",8-ABS(IFERROR(FIND("-",B191,FIND("-",B191)+1),0)-FIND("-",B191))+1+IF(FIND("-",B191)=5,1,0))&amp;RIGHT(LEFT(B191,IFERROR(FIND("-",B191,FIND("-",B191)+1),0)-1),LEN(LEFT(B191,IFERROR(FIND("-",B191,FIND("-",B191)+1),0)-1))-FIND("-",B191))&amp;RIGHT(LEFT(B191,IFERROR(FIND("-",B191,FIND("-",B191)+1),0)+2),2)&amp;"50"</f>
        <v>065115007730825050</v>
      </c>
      <c r="B191" s="54" t="s">
        <v>204</v>
      </c>
      <c r="C191" s="73">
        <f>VLOOKUP(B191,[1]шас6х4!$A$6:$BF$50,2,FALSE)</f>
        <v>3299000</v>
      </c>
      <c r="D191" s="90">
        <f>VLOOKUP(B191,[1]шас6х4!$A$6:$AR$58,4,FALSE)</f>
        <v>3355000</v>
      </c>
      <c r="E191" s="36">
        <f>D191/C191</f>
        <v>1.016974840860867</v>
      </c>
      <c r="F191" s="37">
        <f>D191-C191</f>
        <v>56000</v>
      </c>
      <c r="G191" s="27" t="str">
        <f>[1]шас6х4!AF24</f>
        <v>6х4</v>
      </c>
      <c r="H191" s="28">
        <f>[1]шас6х4!AG24</f>
        <v>2</v>
      </c>
      <c r="I191" s="29">
        <f>[1]шас6х4!AH24</f>
        <v>14.58</v>
      </c>
      <c r="J191" s="30">
        <f>[1]шас6х4!AI24</f>
        <v>300</v>
      </c>
      <c r="K191" s="30">
        <f>[1]шас6х4!AJ24</f>
        <v>300</v>
      </c>
      <c r="L191" s="30">
        <f>[1]шас6х4!AK24</f>
        <v>154</v>
      </c>
      <c r="M191" s="31">
        <f>[1]шас6х4!AL24</f>
        <v>4.9800000000000004</v>
      </c>
      <c r="N191" s="30">
        <f>[1]шас6х4!AM24</f>
        <v>5755</v>
      </c>
      <c r="O191" s="33" t="str">
        <f>[1]шас6х4!AN24</f>
        <v>─</v>
      </c>
      <c r="P191" s="33" t="str">
        <f>[1]шас6х4!AO24</f>
        <v>10.00R20 11R22,5</v>
      </c>
      <c r="Q191" s="33">
        <f>[1]шас6х4!AP24</f>
        <v>350</v>
      </c>
      <c r="R191" s="33" t="str">
        <f>[1]шас6х4!AQ24</f>
        <v>шк-пет.</v>
      </c>
      <c r="S191" s="34" t="str">
        <f>[1]шас6х4!AR24</f>
        <v xml:space="preserve">МКБ, МОБ, дв. КАМАЗ 740.705-300 (Е-5), ТНВД BOSCH, система нейтрализ. ОГ(AdBlue), Common Rail, ДЗК, аэродинам.козырек, УВЭОС </v>
      </c>
    </row>
    <row r="192" spans="1:19" s="21" customFormat="1" ht="38.25" customHeight="1" x14ac:dyDescent="0.2">
      <c r="A192" s="21" t="str">
        <f t="shared" si="10"/>
        <v>065115000030825050</v>
      </c>
      <c r="B192" s="54" t="s">
        <v>205</v>
      </c>
      <c r="C192" s="73">
        <f>VLOOKUP(B192,[1]шас6х4!$A$6:$BF$50,2,FALSE)</f>
        <v>3406000</v>
      </c>
      <c r="D192" s="90">
        <f>VLOOKUP(B192,[1]шас6х4!$A$6:$AR$58,4,FALSE)</f>
        <v>3462000</v>
      </c>
      <c r="E192" s="36">
        <f t="shared" si="8"/>
        <v>1.016441573693482</v>
      </c>
      <c r="F192" s="37">
        <f t="shared" si="9"/>
        <v>56000</v>
      </c>
      <c r="G192" s="27" t="str">
        <f>[1]шас6х4!AF25</f>
        <v>6х4</v>
      </c>
      <c r="H192" s="28">
        <f>[1]шас6х4!AG25</f>
        <v>2</v>
      </c>
      <c r="I192" s="29">
        <f>[1]шас6х4!AH25</f>
        <v>14.58</v>
      </c>
      <c r="J192" s="30">
        <f>[1]шас6х4!AI25</f>
        <v>300</v>
      </c>
      <c r="K192" s="30">
        <f>[1]шас6х4!AJ25</f>
        <v>300</v>
      </c>
      <c r="L192" s="30" t="str">
        <f>[1]шас6х4!AK25</f>
        <v>ZF9</v>
      </c>
      <c r="M192" s="31">
        <f>[1]шас6х4!AL25</f>
        <v>4.9800000000000004</v>
      </c>
      <c r="N192" s="30">
        <f>[1]шас6х4!AM25</f>
        <v>5755</v>
      </c>
      <c r="O192" s="33" t="str">
        <f>[1]шас6х4!AN25</f>
        <v>─</v>
      </c>
      <c r="P192" s="33" t="str">
        <f>[1]шас6х4!AO25</f>
        <v>10.00R20 11R22,5</v>
      </c>
      <c r="Q192" s="33">
        <f>[1]шас6х4!AP25</f>
        <v>350</v>
      </c>
      <c r="R192" s="33" t="str">
        <f>[1]шас6х4!AQ25</f>
        <v>шк-пет.</v>
      </c>
      <c r="S192" s="34" t="str">
        <f>[1]шас6х4!AR25</f>
        <v xml:space="preserve">МКБ, МОБ, дв. КАМАЗ 740.705-300 (Е-5), ТНВД BOSCH, система нейтрализ. ОГ(AdBlue), Common Rail, ДЗК, аэродинам.козырек, тахограф российского стандарта с блоком СКЗИ, УВЭОС </v>
      </c>
    </row>
    <row r="193" spans="1:19" s="21" customFormat="1" ht="38.25" customHeight="1" x14ac:dyDescent="0.2">
      <c r="A193" s="21" t="str">
        <f t="shared" si="10"/>
        <v>065115000030914850</v>
      </c>
      <c r="B193" s="54" t="s">
        <v>206</v>
      </c>
      <c r="C193" s="73">
        <f>VLOOKUP(B193,[1]шас6х4!$A$6:$BF$50,2,FALSE)</f>
        <v>3556000</v>
      </c>
      <c r="D193" s="90">
        <f>VLOOKUP(B193,[1]шас6х4!$A$6:$AR$58,4,FALSE)</f>
        <v>3623000</v>
      </c>
      <c r="E193" s="36">
        <f t="shared" ref="E193:E242" si="11">D193/C193</f>
        <v>1.0188413948256467</v>
      </c>
      <c r="F193" s="37">
        <f t="shared" ref="F193:F242" si="12">D193-C193</f>
        <v>67000</v>
      </c>
      <c r="G193" s="27" t="str">
        <f>[1]шас6х4!AF26</f>
        <v>6х4</v>
      </c>
      <c r="H193" s="28">
        <f>[1]шас6х4!AG26</f>
        <v>2</v>
      </c>
      <c r="I193" s="29">
        <f>[1]шас6х4!AH26</f>
        <v>17.454999999999998</v>
      </c>
      <c r="J193" s="30">
        <f>[1]шас6х4!AI26</f>
        <v>300</v>
      </c>
      <c r="K193" s="30">
        <f>[1]шас6х4!AJ26</f>
        <v>292</v>
      </c>
      <c r="L193" s="30" t="str">
        <f>[1]шас6х4!AK26</f>
        <v>ZF9</v>
      </c>
      <c r="M193" s="31">
        <f>[1]шас6х4!AL26</f>
        <v>5.94</v>
      </c>
      <c r="N193" s="30">
        <f>[1]шас6х4!AM26</f>
        <v>6160</v>
      </c>
      <c r="O193" s="33">
        <f>[1]шас6х4!AN26</f>
        <v>1</v>
      </c>
      <c r="P193" s="33" t="str">
        <f>[1]шас6х4!AO26</f>
        <v>11.00R20 11R22,5</v>
      </c>
      <c r="Q193" s="33">
        <f>[1]шас6х4!AP26</f>
        <v>350</v>
      </c>
      <c r="R193" s="33" t="str">
        <f>[1]шас6х4!AQ26</f>
        <v>шк-пет.</v>
      </c>
      <c r="S193" s="34" t="str">
        <f>[1]шас6х4!AR26</f>
        <v xml:space="preserve">МКБ, МОБ, дв. Cummins ISB6.7E5 300 (Е-5), ТНВД BOSCH, система нейтрализации ОГ(AdBlue), Common Rail, ДЗК,  КОМ ZF, аэродинам.козырек, УВЭОС </v>
      </c>
    </row>
    <row r="194" spans="1:19" s="21" customFormat="1" ht="38.25" customHeight="1" x14ac:dyDescent="0.2">
      <c r="A194" s="21" t="str">
        <f t="shared" si="10"/>
        <v>065115000030944850</v>
      </c>
      <c r="B194" s="54" t="s">
        <v>207</v>
      </c>
      <c r="C194" s="73">
        <f>VLOOKUP(B194,[1]шас6х4!$A$6:$BF$50,2,FALSE)</f>
        <v>3535000</v>
      </c>
      <c r="D194" s="90">
        <f>VLOOKUP(B194,[1]шас6х4!$A$6:$AR$58,4,FALSE)</f>
        <v>3599000</v>
      </c>
      <c r="E194" s="36">
        <f t="shared" si="11"/>
        <v>1.0181046676096182</v>
      </c>
      <c r="F194" s="37">
        <f t="shared" si="12"/>
        <v>64000</v>
      </c>
      <c r="G194" s="27" t="str">
        <f>[1]шас6х4!AF27</f>
        <v>6х4</v>
      </c>
      <c r="H194" s="28">
        <f>[1]шас6х4!AG27</f>
        <v>2</v>
      </c>
      <c r="I194" s="29">
        <f>[1]шас6х4!AH27</f>
        <v>17.399999999999999</v>
      </c>
      <c r="J194" s="30">
        <f>[1]шас6х4!AI27</f>
        <v>300</v>
      </c>
      <c r="K194" s="30">
        <f>[1]шас6х4!AJ27</f>
        <v>292</v>
      </c>
      <c r="L194" s="30" t="str">
        <f>[1]шас6х4!AK27</f>
        <v>ZF9</v>
      </c>
      <c r="M194" s="31">
        <f>[1]шас6х4!AL27</f>
        <v>5.94</v>
      </c>
      <c r="N194" s="30">
        <f>[1]шас6х4!AM27</f>
        <v>6900</v>
      </c>
      <c r="O194" s="33">
        <f>[1]шас6х4!AN27</f>
        <v>1</v>
      </c>
      <c r="P194" s="33" t="str">
        <f>[1]шас6х4!AO27</f>
        <v>11.00R20 11R22,5</v>
      </c>
      <c r="Q194" s="33">
        <f>[1]шас6х4!AP27</f>
        <v>350</v>
      </c>
      <c r="R194" s="33" t="str">
        <f>[1]шас6х4!AQ27</f>
        <v>шк-пет.</v>
      </c>
      <c r="S194" s="34" t="str">
        <f>[1]шас6х4!AR27</f>
        <v xml:space="preserve">МКБ, МОБ, дв. Cummins ISB6.7E5 300 (Е-5), ТНВД BOSCH, система нейтрализации ОГ(AdBlue), Common Rail, ДЗК, аэродинам.козырек,  УВЭОС </v>
      </c>
    </row>
    <row r="195" spans="1:19" s="21" customFormat="1" ht="38.25" customHeight="1" x14ac:dyDescent="0.2">
      <c r="A195" s="21" t="str">
        <f>"0"&amp;LEFT(B195,FIND("-",B195)-1)&amp;LEFT("00000000",8-ABS(IFERROR(FIND("-",B195,FIND("-",B195)+1),0)-FIND("-",B195))+1+IF(FIND("-",B195)=5,1,0))&amp;RIGHT(LEFT(B195,IFERROR(FIND("-",B195,FIND("-",B195)+1),0)-1),LEN(LEFT(B195,IFERROR(FIND("-",B195,FIND("-",B195)+1),0)-1))-FIND("-",B195))&amp;RIGHT(LEFT(B195,IFERROR(FIND("-",B195,FIND("-",B195)+1),0)+2),2)&amp;"50"</f>
        <v>065115007730945050</v>
      </c>
      <c r="B195" s="54" t="s">
        <v>208</v>
      </c>
      <c r="C195" s="73">
        <f>VLOOKUP(B195,[1]шас6х4!$A$6:$BF$50,2,FALSE)</f>
        <v>3455000</v>
      </c>
      <c r="D195" s="90">
        <f>VLOOKUP(B195,[1]шас6х4!$A$6:$AR$58,4,FALSE)</f>
        <v>3519000</v>
      </c>
      <c r="E195" s="36">
        <f>D195/C195</f>
        <v>1.0185238784370478</v>
      </c>
      <c r="F195" s="37">
        <f>D195-C195</f>
        <v>64000</v>
      </c>
      <c r="G195" s="27" t="str">
        <f>[1]шас6х4!AF28</f>
        <v>6х4</v>
      </c>
      <c r="H195" s="28">
        <f>[1]шас6х4!AG28</f>
        <v>2</v>
      </c>
      <c r="I195" s="29">
        <f>[1]шас6х4!AH28</f>
        <v>16.84</v>
      </c>
      <c r="J195" s="30">
        <f>[1]шас6х4!AI28</f>
        <v>300</v>
      </c>
      <c r="K195" s="30">
        <f>[1]шас6х4!AJ28</f>
        <v>300</v>
      </c>
      <c r="L195" s="30">
        <f>[1]шас6х4!AK28</f>
        <v>154</v>
      </c>
      <c r="M195" s="31">
        <f>[1]шас6х4!AL28</f>
        <v>4.9800000000000004</v>
      </c>
      <c r="N195" s="30">
        <f>[1]шас6х4!AM28</f>
        <v>7020</v>
      </c>
      <c r="O195" s="33">
        <f>[1]шас6х4!AN28</f>
        <v>1</v>
      </c>
      <c r="P195" s="33" t="str">
        <f>[1]шас6х4!AO28</f>
        <v>11.00R20 11R22,5</v>
      </c>
      <c r="Q195" s="33">
        <f>[1]шас6х4!AP28</f>
        <v>350</v>
      </c>
      <c r="R195" s="33" t="str">
        <f>[1]шас6х4!AQ28</f>
        <v>шк-пет.</v>
      </c>
      <c r="S195" s="34" t="str">
        <f>[1]шас6х4!AR28</f>
        <v xml:space="preserve">МКБ, МОБ, дв. КАМАЗ 740.705-300 (Е-5), ТНВД BOSCH, система нейтрализ. ОГ(AdBlue), Common Rail, ДЗК, аэродинам.козырек, УВЭОС </v>
      </c>
    </row>
    <row r="196" spans="1:19" s="21" customFormat="1" ht="38.25" customHeight="1" x14ac:dyDescent="0.2">
      <c r="A196" s="21" t="str">
        <f t="shared" si="10"/>
        <v>065115000030945050</v>
      </c>
      <c r="B196" s="54" t="s">
        <v>209</v>
      </c>
      <c r="C196" s="73">
        <f>VLOOKUP(B196,[1]шас6х4!$A$6:$BF$50,2,FALSE)</f>
        <v>3562000</v>
      </c>
      <c r="D196" s="90">
        <f>VLOOKUP(B196,[1]шас6х4!$A$6:$AR$58,4,FALSE)</f>
        <v>3626000</v>
      </c>
      <c r="E196" s="36">
        <f t="shared" si="11"/>
        <v>1.0179674340258282</v>
      </c>
      <c r="F196" s="37">
        <f t="shared" si="12"/>
        <v>64000</v>
      </c>
      <c r="G196" s="27" t="str">
        <f>[1]шас6х4!AF29</f>
        <v>6х4</v>
      </c>
      <c r="H196" s="28">
        <f>[1]шас6х4!AG29</f>
        <v>2</v>
      </c>
      <c r="I196" s="29">
        <f>[1]шас6х4!AH29</f>
        <v>16.84</v>
      </c>
      <c r="J196" s="30">
        <f>[1]шас6х4!AI29</f>
        <v>300</v>
      </c>
      <c r="K196" s="30">
        <f>[1]шас6х4!AJ29</f>
        <v>300</v>
      </c>
      <c r="L196" s="30" t="str">
        <f>[1]шас6х4!AK29</f>
        <v>ZF9</v>
      </c>
      <c r="M196" s="31">
        <f>[1]шас6х4!AL29</f>
        <v>4.9800000000000004</v>
      </c>
      <c r="N196" s="30">
        <f>[1]шас6х4!AM29</f>
        <v>7020</v>
      </c>
      <c r="O196" s="33">
        <f>[1]шас6х4!AN29</f>
        <v>1</v>
      </c>
      <c r="P196" s="33" t="str">
        <f>[1]шас6х4!AO29</f>
        <v>11.00R20 11R22,5</v>
      </c>
      <c r="Q196" s="33">
        <f>[1]шас6х4!AP29</f>
        <v>350</v>
      </c>
      <c r="R196" s="33" t="str">
        <f>[1]шас6х4!AQ29</f>
        <v>шк-пет.</v>
      </c>
      <c r="S196" s="34" t="str">
        <f>[1]шас6х4!AR29</f>
        <v xml:space="preserve">МКБ, МОБ, дв. КАМАЗ 740.705-300 (Е-5), ТНВД BOSCH, система нейтрализ. ОГ(AdBlue), Common Rail, ДЗК, аэродинам.козырек,  тахограф российского стандарта с блоком СКЗИ, УВЭОС </v>
      </c>
    </row>
    <row r="197" spans="1:19" s="21" customFormat="1" ht="25.5" customHeight="1" x14ac:dyDescent="0.2">
      <c r="A197" s="21" t="str">
        <f t="shared" si="10"/>
        <v>065115000039324850</v>
      </c>
      <c r="B197" s="54" t="s">
        <v>210</v>
      </c>
      <c r="C197" s="73">
        <f>VLOOKUP(B197,[1]шас6х4!$A$6:$BF$50,2,FALSE)</f>
        <v>3443000</v>
      </c>
      <c r="D197" s="90">
        <f>VLOOKUP(B197,[1]шас6х4!$A$6:$AR$58,4,FALSE)</f>
        <v>3499000</v>
      </c>
      <c r="E197" s="36">
        <f t="shared" si="11"/>
        <v>1.01626488527447</v>
      </c>
      <c r="F197" s="37">
        <f t="shared" si="12"/>
        <v>56000</v>
      </c>
      <c r="G197" s="27" t="str">
        <f>[1]шас6х4!AF30</f>
        <v>6х4</v>
      </c>
      <c r="H197" s="28">
        <f>[1]шас6х4!AG30</f>
        <v>2</v>
      </c>
      <c r="I197" s="29">
        <f>[1]шас6х4!AH30</f>
        <v>17.8</v>
      </c>
      <c r="J197" s="30">
        <f>[1]шас6х4!AI30</f>
        <v>300</v>
      </c>
      <c r="K197" s="30">
        <f>[1]шас6х4!AJ30</f>
        <v>292</v>
      </c>
      <c r="L197" s="30" t="str">
        <f>[1]шас6х4!AK30</f>
        <v>ZF9</v>
      </c>
      <c r="M197" s="31">
        <f>[1]шас6х4!AL30</f>
        <v>5.43</v>
      </c>
      <c r="N197" s="30">
        <f>[1]шас6х4!AM30</f>
        <v>4570</v>
      </c>
      <c r="O197" s="33" t="str">
        <f>[1]шас6х4!AN30</f>
        <v>─</v>
      </c>
      <c r="P197" s="33" t="str">
        <f>[1]шас6х4!AO30</f>
        <v>11.00R20 11R22,5</v>
      </c>
      <c r="Q197" s="33">
        <f>[1]шас6х4!AP30</f>
        <v>350</v>
      </c>
      <c r="R197" s="33" t="str">
        <f>[1]шас6х4!AQ30</f>
        <v>─</v>
      </c>
      <c r="S197" s="34" t="str">
        <f>[1]шас6х4!AR30</f>
        <v>МКБ, МОБ, дв. Cummins ISB6.7E5 300 (Е-5), ТНВД BOSCH, система нейтрализ. ОГ(AdBlue), Common Rail, аэродинам.козырек, ДЗК, УВЭОС</v>
      </c>
    </row>
    <row r="198" spans="1:19" s="21" customFormat="1" ht="25.5" customHeight="1" x14ac:dyDescent="0.2">
      <c r="A198" s="21" t="str">
        <f t="shared" si="10"/>
        <v>065115007739325050</v>
      </c>
      <c r="B198" s="54" t="s">
        <v>211</v>
      </c>
      <c r="C198" s="73">
        <f>VLOOKUP(B198,[1]шас6х4!$A$6:$BF$50,2,FALSE)</f>
        <v>3374000</v>
      </c>
      <c r="D198" s="90">
        <f>VLOOKUP(B198,[1]шас6х4!$A$6:$AR$58,4,FALSE)</f>
        <v>3430000</v>
      </c>
      <c r="E198" s="36">
        <f t="shared" si="11"/>
        <v>1.0165975103734439</v>
      </c>
      <c r="F198" s="37">
        <f t="shared" si="12"/>
        <v>56000</v>
      </c>
      <c r="G198" s="27" t="str">
        <f>[1]шас6х4!AF31</f>
        <v>6х4</v>
      </c>
      <c r="H198" s="28">
        <f>[1]шас6х4!AG31</f>
        <v>2</v>
      </c>
      <c r="I198" s="29">
        <f>[1]шас6х4!AH31</f>
        <v>17.2</v>
      </c>
      <c r="J198" s="30">
        <f>[1]шас6х4!AI31</f>
        <v>300</v>
      </c>
      <c r="K198" s="30">
        <f>[1]шас6х4!AJ31</f>
        <v>300</v>
      </c>
      <c r="L198" s="30">
        <f>[1]шас6х4!AK31</f>
        <v>154</v>
      </c>
      <c r="M198" s="31">
        <f>[1]шас6х4!AL31</f>
        <v>4.9800000000000004</v>
      </c>
      <c r="N198" s="30">
        <f>[1]шас6х4!AM31</f>
        <v>4545</v>
      </c>
      <c r="O198" s="33" t="str">
        <f>[1]шас6х4!AN31</f>
        <v>─</v>
      </c>
      <c r="P198" s="33" t="str">
        <f>[1]шас6х4!AO31</f>
        <v>11.00R20 11R22,5</v>
      </c>
      <c r="Q198" s="33">
        <f>[1]шас6х4!AP31</f>
        <v>350</v>
      </c>
      <c r="R198" s="33" t="str">
        <f>[1]шас6х4!AQ31</f>
        <v>─</v>
      </c>
      <c r="S198" s="34" t="str">
        <f>[1]шас6х4!AR31</f>
        <v>МКБ, МОБ, дв. КАМАЗ 740.705-300 (Е-5), ТНВД BOSCH, система нейтрализ. ОГ(AdBlue), Common Rail, аэродинам.козырек, ДЗК, боковая защита, УВЭОС</v>
      </c>
    </row>
    <row r="199" spans="1:19" s="21" customFormat="1" ht="25.5" customHeight="1" x14ac:dyDescent="0.2">
      <c r="A199" s="21" t="str">
        <f t="shared" si="10"/>
        <v>065115000039504850</v>
      </c>
      <c r="B199" s="54" t="s">
        <v>212</v>
      </c>
      <c r="C199" s="73">
        <f>VLOOKUP(B199,[1]шас6х4!$A$6:$BF$50,2,FALSE)</f>
        <v>3365000</v>
      </c>
      <c r="D199" s="90">
        <f>VLOOKUP(B199,[1]шас6х4!$A$6:$AR$58,4,FALSE)</f>
        <v>3421000</v>
      </c>
      <c r="E199" s="36">
        <f t="shared" si="11"/>
        <v>1.0166419019316493</v>
      </c>
      <c r="F199" s="37">
        <f t="shared" si="12"/>
        <v>56000</v>
      </c>
      <c r="G199" s="27" t="str">
        <f>[1]шас6х4!AF32</f>
        <v>6х4</v>
      </c>
      <c r="H199" s="28">
        <f>[1]шас6х4!AG32</f>
        <v>2</v>
      </c>
      <c r="I199" s="29">
        <f>[1]шас6х4!AH32</f>
        <v>17.324999999999999</v>
      </c>
      <c r="J199" s="30">
        <f>[1]шас6х4!AI32</f>
        <v>300</v>
      </c>
      <c r="K199" s="30">
        <f>[1]шас6х4!AJ32</f>
        <v>292</v>
      </c>
      <c r="L199" s="30">
        <f>[1]шас6х4!AK32</f>
        <v>144</v>
      </c>
      <c r="M199" s="31">
        <f>[1]шас6х4!AL32</f>
        <v>5.43</v>
      </c>
      <c r="N199" s="30">
        <f>[1]шас6х4!AM32</f>
        <v>5780</v>
      </c>
      <c r="O199" s="33" t="str">
        <f>[1]шас6х4!AN32</f>
        <v>─</v>
      </c>
      <c r="P199" s="33" t="str">
        <f>[1]шас6х4!AO32</f>
        <v>11.00R20 11R22,5</v>
      </c>
      <c r="Q199" s="33">
        <f>[1]шас6х4!AP32</f>
        <v>350</v>
      </c>
      <c r="R199" s="33" t="str">
        <f>[1]шас6х4!AQ32</f>
        <v>─</v>
      </c>
      <c r="S199" s="34" t="str">
        <f>[1]шас6х4!AR32</f>
        <v>МКБ, МОБ, дв. Cummins ISB6.7E5 300 (Е-5), ТНВД BOSCH, система нейтрализ. ОГ(AdBlue), Common Rail, аэродинам.козырек, без КОМ МП-97, ДЗК, УВЭОС</v>
      </c>
    </row>
    <row r="200" spans="1:19" s="21" customFormat="1" ht="25.5" customHeight="1" x14ac:dyDescent="0.2">
      <c r="A200" s="21" t="str">
        <f t="shared" si="10"/>
        <v>065115000039624850</v>
      </c>
      <c r="B200" s="54" t="s">
        <v>213</v>
      </c>
      <c r="C200" s="73">
        <f>VLOOKUP(B200,[1]шас6х4!$A$6:$BF$50,2,FALSE)</f>
        <v>3346000</v>
      </c>
      <c r="D200" s="90">
        <f>VLOOKUP(B200,[1]шас6х4!$A$6:$AR$58,4,FALSE)</f>
        <v>3402000</v>
      </c>
      <c r="E200" s="36">
        <f t="shared" si="11"/>
        <v>1.0167364016736402</v>
      </c>
      <c r="F200" s="37">
        <f t="shared" si="12"/>
        <v>56000</v>
      </c>
      <c r="G200" s="27" t="str">
        <f>[1]шас6х4!AF33</f>
        <v>6х4</v>
      </c>
      <c r="H200" s="28">
        <f>[1]шас6х4!AG33</f>
        <v>2</v>
      </c>
      <c r="I200" s="29">
        <f>[1]шас6х4!AH33</f>
        <v>15.28</v>
      </c>
      <c r="J200" s="30">
        <f>[1]шас6х4!AI33</f>
        <v>300</v>
      </c>
      <c r="K200" s="30">
        <f>[1]шас6х4!AJ33</f>
        <v>292</v>
      </c>
      <c r="L200" s="30" t="str">
        <f>[1]шас6х4!AK33</f>
        <v>ZF9</v>
      </c>
      <c r="M200" s="31">
        <f>[1]шас6х4!AL33</f>
        <v>5.43</v>
      </c>
      <c r="N200" s="30">
        <f>[1]шас6х4!AM33</f>
        <v>5780</v>
      </c>
      <c r="O200" s="33" t="str">
        <f>[1]шас6х4!AN33</f>
        <v>─</v>
      </c>
      <c r="P200" s="33" t="str">
        <f>[1]шас6х4!AO33</f>
        <v>10.00R20 11R22,5</v>
      </c>
      <c r="Q200" s="33">
        <f>[1]шас6х4!AP33</f>
        <v>210</v>
      </c>
      <c r="R200" s="33" t="str">
        <f>[1]шас6х4!AQ33</f>
        <v>─</v>
      </c>
      <c r="S200" s="34" t="str">
        <f>[1]шас6х4!AR33</f>
        <v>МКБ, МОБ, дв. Cummins ISB6.7E5 300 (Е-5), ТНВД BOSCH, система нейтрализ. ОГ(AdBlue), аэродинам.козырек, Common Rail, ДЗК, УВЭОС</v>
      </c>
    </row>
    <row r="201" spans="1:19" s="21" customFormat="1" ht="32.25" customHeight="1" x14ac:dyDescent="0.2">
      <c r="A201" s="21" t="str">
        <f t="shared" si="10"/>
        <v>065115007739625050</v>
      </c>
      <c r="B201" s="54" t="s">
        <v>214</v>
      </c>
      <c r="C201" s="87">
        <f>VLOOKUP(B201,[1]шас6х4!$A$6:$BF$50,2,FALSE)</f>
        <v>3269000</v>
      </c>
      <c r="D201" s="88">
        <f>VLOOKUP(B201,[1]шас6х4!$A$6:$AR$58,4,FALSE)</f>
        <v>3325000</v>
      </c>
      <c r="E201" s="36">
        <f t="shared" si="11"/>
        <v>1.0171306209850106</v>
      </c>
      <c r="F201" s="37">
        <f t="shared" si="12"/>
        <v>56000</v>
      </c>
      <c r="G201" s="27" t="str">
        <f>[1]шас6х4!AF34</f>
        <v>6х4</v>
      </c>
      <c r="H201" s="28">
        <f>[1]шас6х4!AG34</f>
        <v>2</v>
      </c>
      <c r="I201" s="29">
        <f>[1]шас6х4!AH34</f>
        <v>14.72</v>
      </c>
      <c r="J201" s="30">
        <f>[1]шас6х4!AI34</f>
        <v>300</v>
      </c>
      <c r="K201" s="30">
        <f>[1]шас6х4!AJ34</f>
        <v>300</v>
      </c>
      <c r="L201" s="30">
        <f>[1]шас6х4!AK34</f>
        <v>154</v>
      </c>
      <c r="M201" s="31">
        <f>[1]шас6х4!AL34</f>
        <v>4.9800000000000004</v>
      </c>
      <c r="N201" s="30">
        <f>[1]шас6х4!AM34</f>
        <v>5755</v>
      </c>
      <c r="O201" s="33" t="str">
        <f>[1]шас6х4!AN34</f>
        <v>─</v>
      </c>
      <c r="P201" s="33" t="str">
        <f>[1]шас6х4!AO34</f>
        <v>10.00R20 11R22,5</v>
      </c>
      <c r="Q201" s="33">
        <f>[1]шас6х4!AP34</f>
        <v>210</v>
      </c>
      <c r="R201" s="33" t="str">
        <f>[1]шас6х4!AQ34</f>
        <v>─</v>
      </c>
      <c r="S201" s="34" t="str">
        <f>[1]шас6х4!AR34</f>
        <v>МКБ, МОБ, дв. КАМАЗ 740.705-300 (Е-5), ТНВД BOSCH, система нейтрализ. ОГ(AdBlue), аэродинам.козырек, боковая защита, Common Rail, ДЗК, УВЭОС</v>
      </c>
    </row>
    <row r="202" spans="1:19" s="21" customFormat="1" ht="51" customHeight="1" x14ac:dyDescent="0.2">
      <c r="A202" s="21" t="str">
        <f t="shared" si="10"/>
        <v>065115000039644850</v>
      </c>
      <c r="B202" s="54" t="s">
        <v>215</v>
      </c>
      <c r="C202" s="87">
        <f>VLOOKUP(B202,[1]шас6х4!$A$6:$BF$50,2,FALSE)</f>
        <v>3459000</v>
      </c>
      <c r="D202" s="88">
        <f>VLOOKUP(B202,[1]шас6х4!$A$6:$AR$58,4,FALSE)</f>
        <v>3536000</v>
      </c>
      <c r="E202" s="36">
        <f t="shared" si="11"/>
        <v>1.022260769008384</v>
      </c>
      <c r="F202" s="37">
        <f t="shared" si="12"/>
        <v>77000</v>
      </c>
      <c r="G202" s="27" t="str">
        <f>[1]шас6х4!AF35</f>
        <v>6х4</v>
      </c>
      <c r="H202" s="28">
        <f>[1]шас6х4!AG35</f>
        <v>2</v>
      </c>
      <c r="I202" s="29">
        <f>[1]шас6х4!AH35</f>
        <v>15.07</v>
      </c>
      <c r="J202" s="30">
        <f>[1]шас6х4!AI35</f>
        <v>300</v>
      </c>
      <c r="K202" s="30">
        <f>[1]шас6х4!AJ35</f>
        <v>292</v>
      </c>
      <c r="L202" s="30" t="str">
        <f>[1]шас6х4!AK35</f>
        <v>ZF9</v>
      </c>
      <c r="M202" s="31">
        <f>[1]шас6х4!AL35</f>
        <v>5.94</v>
      </c>
      <c r="N202" s="30">
        <f>[1]шас6х4!AM35</f>
        <v>5530</v>
      </c>
      <c r="O202" s="33">
        <f>[1]шас6х4!AN35</f>
        <v>1</v>
      </c>
      <c r="P202" s="33" t="str">
        <f>[1]шас6х4!AO35</f>
        <v>10.00R20 11R22,5</v>
      </c>
      <c r="Q202" s="33">
        <f>[1]шас6х4!AP35</f>
        <v>350</v>
      </c>
      <c r="R202" s="33" t="str">
        <f>[1]шас6х4!AQ35</f>
        <v>шк-пет.</v>
      </c>
      <c r="S202" s="34" t="str">
        <f>[1]шас6х4!AR35</f>
        <v>МКБ, МОБ, дв. Cummins ISB6.7E5 300 (Е-5), система нейтрализ. ОГ(AdBlue), Common Rail, ТНВД BOSCH, КОМ с насосом, выхл.вверх, защ.кожух ТБ, ДЗК, тахограф российского стандарта с блоком СКЗИ, УВЭОС</v>
      </c>
    </row>
    <row r="203" spans="1:19" s="21" customFormat="1" ht="51" customHeight="1" x14ac:dyDescent="0.2">
      <c r="A203" s="21" t="str">
        <f t="shared" si="10"/>
        <v>065115000039645050</v>
      </c>
      <c r="B203" s="54" t="s">
        <v>216</v>
      </c>
      <c r="C203" s="87">
        <f>VLOOKUP(B203,[1]шас6х4!$A$6:$BF$50,2,FALSE)</f>
        <v>3459000</v>
      </c>
      <c r="D203" s="88">
        <f>VLOOKUP(B203,[1]шас6х4!$A$6:$AR$58,4,FALSE)</f>
        <v>3536000</v>
      </c>
      <c r="E203" s="36">
        <f t="shared" si="11"/>
        <v>1.022260769008384</v>
      </c>
      <c r="F203" s="37">
        <f t="shared" si="12"/>
        <v>77000</v>
      </c>
      <c r="G203" s="27" t="str">
        <f>[1]шас6х4!AF36</f>
        <v>6х4</v>
      </c>
      <c r="H203" s="28">
        <f>[1]шас6х4!AG36</f>
        <v>2</v>
      </c>
      <c r="I203" s="29">
        <f>[1]шас6х4!AH36</f>
        <v>14.51</v>
      </c>
      <c r="J203" s="30">
        <f>[1]шас6х4!AI36</f>
        <v>300</v>
      </c>
      <c r="K203" s="30">
        <f>[1]шас6х4!AJ36</f>
        <v>300</v>
      </c>
      <c r="L203" s="30" t="str">
        <f>[1]шас6х4!AK36</f>
        <v>ZF9</v>
      </c>
      <c r="M203" s="31">
        <f>[1]шас6х4!AL36</f>
        <v>4.9800000000000004</v>
      </c>
      <c r="N203" s="30">
        <f>[1]шас6х4!AM36</f>
        <v>5500</v>
      </c>
      <c r="O203" s="33">
        <f>[1]шас6х4!AN36</f>
        <v>1</v>
      </c>
      <c r="P203" s="33" t="str">
        <f>[1]шас6х4!AO36</f>
        <v>10.00R20 11R22,5</v>
      </c>
      <c r="Q203" s="33">
        <f>[1]шас6х4!AP36</f>
        <v>350</v>
      </c>
      <c r="R203" s="33" t="str">
        <f>[1]шас6х4!AQ36</f>
        <v>шк-пет.</v>
      </c>
      <c r="S203" s="34" t="str">
        <f>[1]шас6х4!AR36</f>
        <v xml:space="preserve">МКБ, МОБ, дв. КАМАЗ 740.705-300 (Е-5), ТНВД BOSCH, система нейтрализ. ОГ(AdBlue), Common Rail, КОМ с насосом, выхл.вверх, защ.кожух ТБ, ДЗК, тахограф российского стандарта с блоком СКЗИ, УВЭОС </v>
      </c>
    </row>
    <row r="204" spans="1:19" s="21" customFormat="1" ht="51" customHeight="1" x14ac:dyDescent="0.2">
      <c r="A204" s="21" t="str">
        <f t="shared" si="10"/>
        <v>065115000039664850</v>
      </c>
      <c r="B204" s="54" t="s">
        <v>217</v>
      </c>
      <c r="C204" s="73">
        <f>VLOOKUP(B204,[1]шас6х4!$A$6:$BF$50,2,FALSE)</f>
        <v>3553000</v>
      </c>
      <c r="D204" s="88">
        <f>VLOOKUP(B204,[1]шас6х4!$A$6:$AR$58,4,FALSE)</f>
        <v>3622000</v>
      </c>
      <c r="E204" s="36">
        <f t="shared" si="11"/>
        <v>1.0194202082746975</v>
      </c>
      <c r="F204" s="37">
        <f t="shared" si="12"/>
        <v>69000</v>
      </c>
      <c r="G204" s="27" t="str">
        <f>[1]шас6х4!AF37</f>
        <v>6х4</v>
      </c>
      <c r="H204" s="28">
        <f>[1]шас6х4!AG37</f>
        <v>2</v>
      </c>
      <c r="I204" s="29">
        <f>[1]шас6х4!AH37</f>
        <v>17.739999999999998</v>
      </c>
      <c r="J204" s="30">
        <f>[1]шас6х4!AI37</f>
        <v>300</v>
      </c>
      <c r="K204" s="30">
        <f>[1]шас6х4!AJ37</f>
        <v>292</v>
      </c>
      <c r="L204" s="30" t="str">
        <f>[1]шас6х4!AK37</f>
        <v>ZF9</v>
      </c>
      <c r="M204" s="31">
        <f>[1]шас6х4!AL37</f>
        <v>5.94</v>
      </c>
      <c r="N204" s="30">
        <f>[1]шас6х4!AM37</f>
        <v>5780</v>
      </c>
      <c r="O204" s="33" t="str">
        <f>[1]шас6х4!AN37</f>
        <v>─</v>
      </c>
      <c r="P204" s="33" t="str">
        <f>[1]шас6х4!AO37</f>
        <v>11.00R20 11R22,5</v>
      </c>
      <c r="Q204" s="33">
        <f>[1]шас6х4!AP37</f>
        <v>350</v>
      </c>
      <c r="R204" s="33" t="str">
        <f>[1]шас6х4!AQ37</f>
        <v>шк-пет.</v>
      </c>
      <c r="S204" s="34" t="str">
        <f>[1]шас6х4!AR37</f>
        <v xml:space="preserve">МКБ, МОБ, дв. Cummins ISB6.7E5 300 (Е-5), ТНВД BOSCH, система нейтрализ. ОГ(AdBlue), Common Rail, КОМ с насосом, выхл.вверх, защ.кожух ТБ, ДЗК, тахограф российского стандарта с блоком СКЗИ, УВЭОС </v>
      </c>
    </row>
    <row r="205" spans="1:19" s="21" customFormat="1" ht="51" customHeight="1" x14ac:dyDescent="0.2">
      <c r="A205" s="21" t="str">
        <f t="shared" si="10"/>
        <v>065115000039665050</v>
      </c>
      <c r="B205" s="54" t="s">
        <v>218</v>
      </c>
      <c r="C205" s="73">
        <f>VLOOKUP(B205,[1]шас6х4!$A$6:$BF$50,2,FALSE)</f>
        <v>3553000</v>
      </c>
      <c r="D205" s="88">
        <f>VLOOKUP(B205,[1]шас6х4!$A$6:$AR$58,4,FALSE)</f>
        <v>3622000</v>
      </c>
      <c r="E205" s="36">
        <f t="shared" si="11"/>
        <v>1.0194202082746975</v>
      </c>
      <c r="F205" s="37">
        <f t="shared" si="12"/>
        <v>69000</v>
      </c>
      <c r="G205" s="27" t="str">
        <f>[1]шас6х4!AF38</f>
        <v>6х4</v>
      </c>
      <c r="H205" s="28">
        <f>[1]шас6х4!AG38</f>
        <v>2</v>
      </c>
      <c r="I205" s="29">
        <f>[1]шас6х4!AH38</f>
        <v>17.18</v>
      </c>
      <c r="J205" s="30">
        <f>[1]шас6х4!AI38</f>
        <v>300</v>
      </c>
      <c r="K205" s="30">
        <f>[1]шас6х4!AJ38</f>
        <v>300</v>
      </c>
      <c r="L205" s="30" t="str">
        <f>[1]шас6х4!AK38</f>
        <v>ZF9</v>
      </c>
      <c r="M205" s="31">
        <f>[1]шас6х4!AL38</f>
        <v>4.9800000000000004</v>
      </c>
      <c r="N205" s="30">
        <f>[1]шас6х4!AM38</f>
        <v>5500</v>
      </c>
      <c r="O205" s="33" t="str">
        <f>[1]шас6х4!AN38</f>
        <v>─</v>
      </c>
      <c r="P205" s="33" t="str">
        <f>[1]шас6х4!AO38</f>
        <v>11.00R20 11R22,5</v>
      </c>
      <c r="Q205" s="33">
        <f>[1]шас6х4!AP38</f>
        <v>350</v>
      </c>
      <c r="R205" s="33" t="str">
        <f>[1]шас6х4!AQ38</f>
        <v>шк-пет.</v>
      </c>
      <c r="S205" s="34" t="str">
        <f>[1]шас6х4!AR38</f>
        <v xml:space="preserve">МКБ, МОБ, дв. КАМАЗ 740.705-300 (Е-5), ТНВД BOSCH, система нейтрализ. ОГ(AdBlue), Common Rail, КОМ с насосом, выхл.вверх, защ.кожух ТБ, ДЗК, тахограф российского стандарта с блоком СКЗИ, УВЭОС </v>
      </c>
    </row>
    <row r="206" spans="1:19" s="21" customFormat="1" ht="25.5" customHeight="1" x14ac:dyDescent="0.2">
      <c r="A206" s="21" t="str">
        <f t="shared" si="10"/>
        <v>065115000039674850</v>
      </c>
      <c r="B206" s="54" t="s">
        <v>219</v>
      </c>
      <c r="C206" s="73">
        <f>VLOOKUP(B206,[1]шас6х4!$A$6:$BF$50,2,FALSE)</f>
        <v>3385000</v>
      </c>
      <c r="D206" s="88">
        <f>VLOOKUP(B206,[1]шас6х4!$A$6:$AR$58,4,FALSE)</f>
        <v>3444000</v>
      </c>
      <c r="E206" s="36">
        <f t="shared" si="11"/>
        <v>1.0174298375184638</v>
      </c>
      <c r="F206" s="37">
        <f t="shared" si="12"/>
        <v>59000</v>
      </c>
      <c r="G206" s="27" t="str">
        <f>[1]шас6х4!AF39</f>
        <v>6х4</v>
      </c>
      <c r="H206" s="28">
        <f>[1]шас6х4!AG39</f>
        <v>2</v>
      </c>
      <c r="I206" s="29">
        <f>[1]шас6х4!AH39</f>
        <v>15.28</v>
      </c>
      <c r="J206" s="30">
        <f>[1]шас6х4!AI39</f>
        <v>300</v>
      </c>
      <c r="K206" s="30">
        <f>[1]шас6х4!AJ39</f>
        <v>292</v>
      </c>
      <c r="L206" s="30" t="str">
        <f>[1]шас6х4!AK39</f>
        <v>ZF9</v>
      </c>
      <c r="M206" s="31">
        <f>[1]шас6х4!AL39</f>
        <v>5.43</v>
      </c>
      <c r="N206" s="30">
        <f>[1]шас6х4!AM39</f>
        <v>5780</v>
      </c>
      <c r="O206" s="33" t="str">
        <f>[1]шас6х4!AN39</f>
        <v>─</v>
      </c>
      <c r="P206" s="33" t="str">
        <f>[1]шас6х4!AO39</f>
        <v>10.00R20 11R22,5</v>
      </c>
      <c r="Q206" s="33">
        <f>[1]шас6х4!AP39</f>
        <v>210</v>
      </c>
      <c r="R206" s="33" t="str">
        <f>[1]шас6х4!AQ39</f>
        <v>─</v>
      </c>
      <c r="S206" s="34" t="str">
        <f>[1]шас6х4!AR39</f>
        <v>МКБ, МОБ, дв. Cummins ISB6.7E5 300 (Е-5), ТНВД BOSCH, система нейтрализации ОГ(AdBlue), Common Rail, аэродинам.козырек, ДЗК, КОМ ZF,  УВЭОС</v>
      </c>
    </row>
    <row r="207" spans="1:19" s="21" customFormat="1" ht="25.5" customHeight="1" x14ac:dyDescent="0.2">
      <c r="A207" s="21" t="str">
        <f t="shared" si="10"/>
        <v>065115000039675050</v>
      </c>
      <c r="B207" s="54" t="s">
        <v>220</v>
      </c>
      <c r="C207" s="73">
        <f>VLOOKUP(B207,[1]шас6х4!$A$6:$BF$50,2,FALSE)</f>
        <v>3385000</v>
      </c>
      <c r="D207" s="88">
        <f>VLOOKUP(B207,[1]шас6х4!$A$6:$AR$58,4,FALSE)</f>
        <v>3444000</v>
      </c>
      <c r="E207" s="36">
        <f t="shared" si="11"/>
        <v>1.0174298375184638</v>
      </c>
      <c r="F207" s="37">
        <f t="shared" si="12"/>
        <v>59000</v>
      </c>
      <c r="G207" s="27" t="str">
        <f>[1]шас6х4!AF40</f>
        <v>6х4</v>
      </c>
      <c r="H207" s="28">
        <f>[1]шас6х4!AG40</f>
        <v>2</v>
      </c>
      <c r="I207" s="29">
        <f>[1]шас6х4!AH40</f>
        <v>14.72</v>
      </c>
      <c r="J207" s="30">
        <f>[1]шас6х4!AI40</f>
        <v>300</v>
      </c>
      <c r="K207" s="30">
        <f>[1]шас6х4!AJ40</f>
        <v>300</v>
      </c>
      <c r="L207" s="30" t="str">
        <f>[1]шас6х4!AK40</f>
        <v>ZF9</v>
      </c>
      <c r="M207" s="31">
        <f>[1]шас6х4!AL40</f>
        <v>4.9800000000000004</v>
      </c>
      <c r="N207" s="30">
        <f>[1]шас6х4!AM40</f>
        <v>5755</v>
      </c>
      <c r="O207" s="33" t="str">
        <f>[1]шас6х4!AN40</f>
        <v>─</v>
      </c>
      <c r="P207" s="33" t="str">
        <f>[1]шас6х4!AO40</f>
        <v>10.00R20 11R22,5</v>
      </c>
      <c r="Q207" s="33">
        <f>[1]шас6х4!AP40</f>
        <v>210</v>
      </c>
      <c r="R207" s="33" t="str">
        <f>[1]шас6х4!AQ40</f>
        <v>─</v>
      </c>
      <c r="S207" s="34" t="str">
        <f>[1]шас6х4!AR40</f>
        <v>МКБ, МОБ, дв. КАМАЗ 740.705-300 (Е-5), ТНВД BOSCH, система нейтрализации ОГ(AdBlue), Common Rail, ДЗК, аэродинам.козырек, КОМ ZF, УВЭОС</v>
      </c>
    </row>
    <row r="208" spans="1:19" s="21" customFormat="1" ht="25.5" customHeight="1" x14ac:dyDescent="0.2">
      <c r="A208" s="21" t="str">
        <f t="shared" si="10"/>
        <v>065115000039685050</v>
      </c>
      <c r="B208" s="54" t="s">
        <v>221</v>
      </c>
      <c r="C208" s="87">
        <f>VLOOKUP(B208,[1]шас6х4!$A$6:$BF$50,2,FALSE)</f>
        <v>3483000</v>
      </c>
      <c r="D208" s="88">
        <f>VLOOKUP(B208,[1]шас6х4!$A$6:$AR$58,4,FALSE)</f>
        <v>3542000</v>
      </c>
      <c r="E208" s="36">
        <f t="shared" si="11"/>
        <v>1.0169394200401953</v>
      </c>
      <c r="F208" s="37">
        <f t="shared" si="12"/>
        <v>59000</v>
      </c>
      <c r="G208" s="27" t="str">
        <f>[1]шас6х4!AF41</f>
        <v>6х4</v>
      </c>
      <c r="H208" s="28">
        <f>[1]шас6х4!AG41</f>
        <v>2</v>
      </c>
      <c r="I208" s="29">
        <f>[1]шас6х4!AH41</f>
        <v>17.899999999999999</v>
      </c>
      <c r="J208" s="30">
        <f>[1]шас6х4!AI41</f>
        <v>300</v>
      </c>
      <c r="K208" s="30">
        <f>[1]шас6х4!AJ41</f>
        <v>292</v>
      </c>
      <c r="L208" s="30" t="str">
        <f>[1]шас6х4!AK41</f>
        <v>ZF9</v>
      </c>
      <c r="M208" s="31">
        <f>[1]шас6х4!AL41</f>
        <v>5.43</v>
      </c>
      <c r="N208" s="30">
        <f>[1]шас6х4!AM41</f>
        <v>5780</v>
      </c>
      <c r="O208" s="33" t="str">
        <f>[1]шас6х4!AN41</f>
        <v>─</v>
      </c>
      <c r="P208" s="33" t="str">
        <f>[1]шас6х4!AO41</f>
        <v>11.00R20 11R22,5</v>
      </c>
      <c r="Q208" s="33">
        <f>[1]шас6х4!AP41</f>
        <v>210</v>
      </c>
      <c r="R208" s="33" t="str">
        <f>[1]шас6х4!AQ41</f>
        <v>─</v>
      </c>
      <c r="S208" s="34" t="str">
        <f>[1]шас6х4!AR41</f>
        <v>МКБ, МОБ, дв. Cummins ISB6.7E5 300 (Е-5), ТНВД BOSCH, система нейтрализ. ОГ(AdBlue), Common Rail, КОМ ZF, аэродинам.козырек, ДЗК,  УВЭОС</v>
      </c>
    </row>
    <row r="209" spans="1:19" s="21" customFormat="1" ht="25.5" customHeight="1" x14ac:dyDescent="0.2">
      <c r="A209" s="21" t="str">
        <f t="shared" si="10"/>
        <v>065115000039684850</v>
      </c>
      <c r="B209" s="54" t="s">
        <v>222</v>
      </c>
      <c r="C209" s="87">
        <f>VLOOKUP(B209,[1]шас6х4!$A$6:$BF$50,2,FALSE)</f>
        <v>3483000</v>
      </c>
      <c r="D209" s="88">
        <f>VLOOKUP(B209,[1]шас6х4!$A$6:$AR$58,4,FALSE)</f>
        <v>3542000</v>
      </c>
      <c r="E209" s="36">
        <f t="shared" si="11"/>
        <v>1.0169394200401953</v>
      </c>
      <c r="F209" s="37">
        <f t="shared" si="12"/>
        <v>59000</v>
      </c>
      <c r="G209" s="27" t="str">
        <f>[1]шас6х4!AF42</f>
        <v>6х4</v>
      </c>
      <c r="H209" s="28">
        <f>[1]шас6х4!AG42</f>
        <v>2</v>
      </c>
      <c r="I209" s="29">
        <f>[1]шас6х4!AH42</f>
        <v>17.34</v>
      </c>
      <c r="J209" s="30">
        <f>[1]шас6х4!AI42</f>
        <v>300</v>
      </c>
      <c r="K209" s="30">
        <f>[1]шас6х4!AJ42</f>
        <v>300</v>
      </c>
      <c r="L209" s="30" t="str">
        <f>[1]шас6х4!AK42</f>
        <v>ZF9</v>
      </c>
      <c r="M209" s="31">
        <f>[1]шас6х4!AL42</f>
        <v>4.9800000000000004</v>
      </c>
      <c r="N209" s="30">
        <f>[1]шас6х4!AM42</f>
        <v>5755</v>
      </c>
      <c r="O209" s="33" t="str">
        <f>[1]шас6х4!AN42</f>
        <v>─</v>
      </c>
      <c r="P209" s="33" t="str">
        <f>[1]шас6х4!AO42</f>
        <v>11.00R20 11R22,5</v>
      </c>
      <c r="Q209" s="33">
        <f>[1]шас6х4!AP42</f>
        <v>210</v>
      </c>
      <c r="R209" s="33" t="str">
        <f>[1]шас6х4!AQ42</f>
        <v>─</v>
      </c>
      <c r="S209" s="34" t="str">
        <f>[1]шас6х4!AR42</f>
        <v>МКБ, МОБ, дв. КАМАЗ 740.705-300 (Е-5), ТНВД BOSCH, система нейтрализ. ОГ(AdBlue), Common Rail, КОМ ZF, аэродинам.козырек, ДЗК,  УВЭОС</v>
      </c>
    </row>
    <row r="210" spans="1:19" s="21" customFormat="1" ht="38.25" customHeight="1" x14ac:dyDescent="0.2">
      <c r="A210" s="21" t="str">
        <f t="shared" si="10"/>
        <v>065115000039714850</v>
      </c>
      <c r="B210" s="54" t="s">
        <v>223</v>
      </c>
      <c r="C210" s="87">
        <f>VLOOKUP(B210,[1]шас6х4!$A$6:$BF$50,2,FALSE)</f>
        <v>3564000</v>
      </c>
      <c r="D210" s="88">
        <f>VLOOKUP(B210,[1]шас6х4!$A$6:$AR$58,4,FALSE)</f>
        <v>3629000</v>
      </c>
      <c r="E210" s="36">
        <f t="shared" si="11"/>
        <v>1.0182379349046016</v>
      </c>
      <c r="F210" s="37">
        <f t="shared" si="12"/>
        <v>65000</v>
      </c>
      <c r="G210" s="27" t="str">
        <f>[1]шас6х4!AF43</f>
        <v>6х4</v>
      </c>
      <c r="H210" s="28">
        <f>[1]шас6х4!AG43</f>
        <v>2</v>
      </c>
      <c r="I210" s="29">
        <f>[1]шас6х4!AH43</f>
        <v>17.635000000000002</v>
      </c>
      <c r="J210" s="30">
        <f>[1]шас6х4!AI43</f>
        <v>300</v>
      </c>
      <c r="K210" s="30">
        <f>[1]шас6х4!AJ43</f>
        <v>292</v>
      </c>
      <c r="L210" s="30" t="str">
        <f>[1]шас6х4!AK43</f>
        <v>ZF9</v>
      </c>
      <c r="M210" s="31">
        <f>[1]шас6х4!AL43</f>
        <v>5.43</v>
      </c>
      <c r="N210" s="30">
        <f>[1]шас6х4!AM43</f>
        <v>5780</v>
      </c>
      <c r="O210" s="33" t="str">
        <f>[1]шас6х4!AN43</f>
        <v>─</v>
      </c>
      <c r="P210" s="33" t="str">
        <f>[1]шас6х4!AO43</f>
        <v>11.00R20 11R22,5</v>
      </c>
      <c r="Q210" s="33">
        <f>[1]шас6х4!AP43</f>
        <v>350</v>
      </c>
      <c r="R210" s="33" t="str">
        <f>[1]шас6х4!AQ43</f>
        <v>─</v>
      </c>
      <c r="S210" s="34" t="str">
        <f>[1]шас6х4!AR43</f>
        <v>МКБ, МОБ, дв. Cummins ISB6.7E5 300 (Е-5), ТНВД BOSCH, система нейтрализ. ОГ(AdBlue), Common Rail, КОМ FH 9767, аэродинам.козырек, ДЗК, выхлоп вверх, УВЭОС</v>
      </c>
    </row>
    <row r="211" spans="1:19" s="21" customFormat="1" ht="38.25" customHeight="1" x14ac:dyDescent="0.2">
      <c r="A211" s="21" t="str">
        <f t="shared" si="10"/>
        <v>065117000030104850</v>
      </c>
      <c r="B211" s="54" t="s">
        <v>224</v>
      </c>
      <c r="C211" s="87">
        <f>VLOOKUP(B211,[1]шас6х4!$A$6:$BF$50,2,FALSE)</f>
        <v>3636000</v>
      </c>
      <c r="D211" s="88">
        <f>VLOOKUP(B211,[1]шас6х4!$A$6:$AR$58,4,FALSE)</f>
        <v>3708000</v>
      </c>
      <c r="E211" s="36">
        <f t="shared" si="11"/>
        <v>1.0198019801980198</v>
      </c>
      <c r="F211" s="37">
        <f t="shared" si="12"/>
        <v>72000</v>
      </c>
      <c r="G211" s="27" t="str">
        <f>[1]шас6х4!AF44</f>
        <v>6х4</v>
      </c>
      <c r="H211" s="28">
        <f>[1]шас6х4!AG44</f>
        <v>2</v>
      </c>
      <c r="I211" s="29">
        <f>[1]шас6х4!AH44</f>
        <v>16</v>
      </c>
      <c r="J211" s="30">
        <f>[1]шас6х4!AI44</f>
        <v>300</v>
      </c>
      <c r="K211" s="30">
        <f>[1]шас6х4!AJ44</f>
        <v>292</v>
      </c>
      <c r="L211" s="30" t="str">
        <f>[1]шас6х4!AK44</f>
        <v>ZF9</v>
      </c>
      <c r="M211" s="31">
        <f>[1]шас6х4!AL44</f>
        <v>5.94</v>
      </c>
      <c r="N211" s="30">
        <f>[1]шас6х4!AM44</f>
        <v>7560</v>
      </c>
      <c r="O211" s="33">
        <f>[1]шас6х4!AN44</f>
        <v>1</v>
      </c>
      <c r="P211" s="33" t="str">
        <f>[1]шас6х4!AO44</f>
        <v>11.00R20 11R22,5</v>
      </c>
      <c r="Q211" s="33">
        <f>[1]шас6х4!AP44</f>
        <v>500</v>
      </c>
      <c r="R211" s="33" t="str">
        <f>[1]шас6х4!AQ44</f>
        <v>шк-пет.</v>
      </c>
      <c r="S211" s="34" t="str">
        <f>[1]шас6х4!AR44</f>
        <v xml:space="preserve">МКБ, МОБ, дв. Cummins ISB6.7E5 300 (Е-5), ТНВД BOSCH, система нейтрализ. ОГ(AdBlue), ДЗК, аэродинам.козырек, боковая защита, тахограф российского стандарта с блоком СКЗИ, УВЭОС </v>
      </c>
    </row>
    <row r="212" spans="1:19" s="91" customFormat="1" ht="38.25" customHeight="1" x14ac:dyDescent="0.2">
      <c r="A212" s="91" t="str">
        <f t="shared" si="10"/>
        <v>065117000030105050</v>
      </c>
      <c r="B212" s="92" t="s">
        <v>225</v>
      </c>
      <c r="C212" s="93">
        <f>VLOOKUP(B212,[1]шас6х4!$A$6:$BF$50,2,FALSE)</f>
        <v>3636000</v>
      </c>
      <c r="D212" s="88">
        <f>VLOOKUP(B212,[1]шас6х4!$A$6:$AR$58,4,FALSE)</f>
        <v>3708000</v>
      </c>
      <c r="E212" s="94">
        <f t="shared" si="11"/>
        <v>1.0198019801980198</v>
      </c>
      <c r="F212" s="95">
        <f t="shared" si="12"/>
        <v>72000</v>
      </c>
      <c r="G212" s="96" t="str">
        <f>[1]шас6х4!AF45</f>
        <v>6х4</v>
      </c>
      <c r="H212" s="97">
        <f>[1]шас6х4!AG45</f>
        <v>2</v>
      </c>
      <c r="I212" s="98">
        <f>[1]шас6х4!AH45</f>
        <v>16</v>
      </c>
      <c r="J212" s="99">
        <f>[1]шас6х4!AI45</f>
        <v>300</v>
      </c>
      <c r="K212" s="99">
        <f>[1]шас6х4!AJ45</f>
        <v>300</v>
      </c>
      <c r="L212" s="99" t="str">
        <f>[1]шас6х4!AK45</f>
        <v>ZF9</v>
      </c>
      <c r="M212" s="100">
        <f>[1]шас6х4!AL45</f>
        <v>4.9800000000000004</v>
      </c>
      <c r="N212" s="99">
        <f>[1]шас6х4!AM45</f>
        <v>7545</v>
      </c>
      <c r="O212" s="97">
        <f>[1]шас6х4!AN45</f>
        <v>1</v>
      </c>
      <c r="P212" s="97" t="str">
        <f>[1]шас6х4!AO45</f>
        <v>11.00R20 11R22,5</v>
      </c>
      <c r="Q212" s="97">
        <f>[1]шас6х4!AP45</f>
        <v>500</v>
      </c>
      <c r="R212" s="97" t="str">
        <f>[1]шас6х4!AQ45</f>
        <v>шк-пет.</v>
      </c>
      <c r="S212" s="101" t="str">
        <f>[1]шас6х4!AR45</f>
        <v xml:space="preserve">МКБ, МОБ,дв. КАМАЗ 740.705-300 (Е-5), ТНВД BOSCH, система нейтрализ. ОГ(AdBlue), ДЗК, аэродинам.козырек, боковая защита, тахограф российского стандарта с блоком СКЗИ, УВЭОС </v>
      </c>
    </row>
    <row r="213" spans="1:19" s="91" customFormat="1" ht="51" customHeight="1" x14ac:dyDescent="0.2">
      <c r="A213" s="91" t="str">
        <f t="shared" si="10"/>
        <v>065117000030204850</v>
      </c>
      <c r="B213" s="92" t="s">
        <v>226</v>
      </c>
      <c r="C213" s="93">
        <f>VLOOKUP(B213,[1]шас6х4!$A$6:$BF$50,2,FALSE)</f>
        <v>3713000</v>
      </c>
      <c r="D213" s="88">
        <f>VLOOKUP(B213,[1]шас6х4!$A$6:$AR$58,4,FALSE)</f>
        <v>3785000</v>
      </c>
      <c r="E213" s="94">
        <f t="shared" si="11"/>
        <v>1.0193913277673041</v>
      </c>
      <c r="F213" s="95">
        <f t="shared" si="12"/>
        <v>72000</v>
      </c>
      <c r="G213" s="96" t="str">
        <f>[1]шас6х4!AF46</f>
        <v>6х4</v>
      </c>
      <c r="H213" s="97">
        <f>[1]шас6х4!AG46</f>
        <v>2</v>
      </c>
      <c r="I213" s="98">
        <f>[1]шас6х4!AH46</f>
        <v>16</v>
      </c>
      <c r="J213" s="99">
        <f>[1]шас6х4!AI46</f>
        <v>300</v>
      </c>
      <c r="K213" s="99">
        <f>[1]шас6х4!AJ46</f>
        <v>292</v>
      </c>
      <c r="L213" s="99" t="str">
        <f>[1]шас6х4!AK46</f>
        <v>ZF9</v>
      </c>
      <c r="M213" s="100">
        <f>[1]шас6х4!AL46</f>
        <v>5.94</v>
      </c>
      <c r="N213" s="99">
        <f>[1]шас6х4!AM46</f>
        <v>7560</v>
      </c>
      <c r="O213" s="97">
        <f>[1]шас6х4!AN46</f>
        <v>1</v>
      </c>
      <c r="P213" s="97" t="str">
        <f>[1]шас6х4!AO46</f>
        <v>11.00R20 11R22,5</v>
      </c>
      <c r="Q213" s="97">
        <f>[1]шас6х4!AP46</f>
        <v>500</v>
      </c>
      <c r="R213" s="97" t="str">
        <f>[1]шас6х4!AQ46</f>
        <v>шк-пет.</v>
      </c>
      <c r="S213" s="101" t="str">
        <f>[1]шас6х4!AR46</f>
        <v>МКБ, МОБ, дв. Cummins ISB6.7E5 300 (Е-5), ТНВД BOSCH, система нейтрализ. ОГ(AdBlue), ДЗК, аэродинам.козырек, боковая защита, пер. и зад. подвески пневмат-ие, отопитель каб. Планар 4Д, тахограф российского стандарта с блоком СКЗИ, УВЭОС</v>
      </c>
    </row>
    <row r="214" spans="1:19" s="91" customFormat="1" ht="38.25" x14ac:dyDescent="0.2">
      <c r="A214" s="91" t="str">
        <f t="shared" si="10"/>
        <v>065200000030105350</v>
      </c>
      <c r="B214" s="92" t="s">
        <v>227</v>
      </c>
      <c r="C214" s="87">
        <f>VLOOKUP(B214,'[1]шас тяж'!$A$7:$BW$54,2,FALSE)</f>
        <v>4030000</v>
      </c>
      <c r="D214" s="102">
        <f>VLOOKUP(B214,'[1]шас тяж'!$A$6:$BB$41,4,FALSE)</f>
        <v>4107000</v>
      </c>
      <c r="E214" s="94">
        <f t="shared" si="11"/>
        <v>1.019106699751861</v>
      </c>
      <c r="F214" s="95">
        <f>D214-C214</f>
        <v>77000</v>
      </c>
      <c r="G214" s="96" t="str">
        <f>'[1]шас тяж'!AO17</f>
        <v>6х4</v>
      </c>
      <c r="H214" s="97">
        <f>'[1]шас тяж'!AP17</f>
        <v>2</v>
      </c>
      <c r="I214" s="98">
        <f>'[1]шас тяж'!AQ17</f>
        <v>23.675000000000001</v>
      </c>
      <c r="J214" s="99">
        <f>'[1]шас тяж'!AR17</f>
        <v>400</v>
      </c>
      <c r="K214" s="99">
        <f>'[1]шас тяж'!AS17</f>
        <v>400</v>
      </c>
      <c r="L214" s="99" t="str">
        <f>'[1]шас тяж'!AT17</f>
        <v>ZF16</v>
      </c>
      <c r="M214" s="100">
        <f>'[1]шас тяж'!AU17</f>
        <v>5.1100000000000003</v>
      </c>
      <c r="N214" s="99">
        <f>'[1]шас тяж'!AV17</f>
        <v>4780</v>
      </c>
      <c r="O214" s="97" t="str">
        <f>'[1]шас тяж'!AW17</f>
        <v>─</v>
      </c>
      <c r="P214" s="97" t="str">
        <f>'[1]шас тяж'!AX17</f>
        <v>315/80R22,5</v>
      </c>
      <c r="Q214" s="97">
        <f>'[1]шас тяж'!AY17</f>
        <v>350</v>
      </c>
      <c r="R214" s="97" t="str">
        <f>'[1]шас тяж'!AZ17</f>
        <v>─</v>
      </c>
      <c r="S214" s="101" t="str">
        <f>'[1]шас тяж'!BA17</f>
        <v>МКБ, МОБ, дв. КАМАЗ-740.735-400 (E-5), топл. ап. BOSCH, система нейтрализ. ОГ(AdBlue),  ДЗК, КОМ c насосом, пневмоподв. каб., аэродинамич.козырек, боковая защита, тахограф российского стандарта с блоком СКЗИ, УВЭОС</v>
      </c>
    </row>
    <row r="215" spans="1:19" s="91" customFormat="1" ht="42.75" customHeight="1" x14ac:dyDescent="0.2">
      <c r="B215" s="92" t="s">
        <v>228</v>
      </c>
      <c r="C215" s="93">
        <f>VLOOKUP(B215,'[1]шас тяж'!$A$7:$BW$54,2,FALSE)</f>
        <v>4416000</v>
      </c>
      <c r="D215" s="102">
        <f>VLOOKUP(B215,'[1]шас тяж'!$A$6:$BB$41,4,FALSE)</f>
        <v>4508000</v>
      </c>
      <c r="E215" s="94">
        <f>D215/C215</f>
        <v>1.0208333333333333</v>
      </c>
      <c r="F215" s="95">
        <f>D215-C215</f>
        <v>92000</v>
      </c>
      <c r="G215" s="96" t="str">
        <f>'[1]шас тяж'!AO18</f>
        <v>6х4</v>
      </c>
      <c r="H215" s="96">
        <f>'[1]шас тяж'!AP18</f>
        <v>2</v>
      </c>
      <c r="I215" s="96">
        <f>'[1]шас тяж'!AQ18</f>
        <v>23.675000000000001</v>
      </c>
      <c r="J215" s="96">
        <f>'[1]шас тяж'!AR18</f>
        <v>400</v>
      </c>
      <c r="K215" s="96">
        <f>'[1]шас тяж'!AS18</f>
        <v>390</v>
      </c>
      <c r="L215" s="96" t="str">
        <f>'[1]шас тяж'!AT18</f>
        <v>ZF16</v>
      </c>
      <c r="M215" s="96">
        <f>'[1]шас тяж'!AU18</f>
        <v>5.1100000000000003</v>
      </c>
      <c r="N215" s="96">
        <f>'[1]шас тяж'!AV18</f>
        <v>4780</v>
      </c>
      <c r="O215" s="96" t="str">
        <f>'[1]шас тяж'!AW18</f>
        <v>─</v>
      </c>
      <c r="P215" s="96" t="str">
        <f>'[1]шас тяж'!AX18</f>
        <v>315/80R22,5</v>
      </c>
      <c r="Q215" s="96">
        <f>'[1]шас тяж'!AY18</f>
        <v>350</v>
      </c>
      <c r="R215" s="96" t="str">
        <f>'[1]шас тяж'!AZ18</f>
        <v>─</v>
      </c>
      <c r="S215" s="103" t="str">
        <f>'[1]шас тяж'!BA18</f>
        <v xml:space="preserve">МКБ, МОБ, дв. Cummins ISL 400 50 (Е-5), топл. ап. BOSCH, Common Rail, система нейтрализ. ОГ (AdBlue),  ДЗК, КОМ  FH 9731, пневмоподв. каб., рестайлинг-2, кондиционер, тахограф российского стандарта с блоком СКЗИ, УВЭОС </v>
      </c>
    </row>
    <row r="216" spans="1:19" s="91" customFormat="1" ht="42.75" customHeight="1" x14ac:dyDescent="0.2">
      <c r="B216" s="92" t="s">
        <v>229</v>
      </c>
      <c r="C216" s="93">
        <f>VLOOKUP(B216,'[1]шас тяж'!$A$7:$BW$54,2,FALSE)</f>
        <v>4265000</v>
      </c>
      <c r="D216" s="102">
        <f>VLOOKUP(B216,'[1]шас тяж'!$A$6:$BB$41,4,FALSE)</f>
        <v>4356000</v>
      </c>
      <c r="E216" s="94">
        <f>D216/C216</f>
        <v>1.0213364595545136</v>
      </c>
      <c r="F216" s="95">
        <f>D216-C216</f>
        <v>91000</v>
      </c>
      <c r="G216" s="96" t="str">
        <f>'[1]шас тяж'!AO19</f>
        <v>6х4</v>
      </c>
      <c r="H216" s="96">
        <f>'[1]шас тяж'!AP19</f>
        <v>2</v>
      </c>
      <c r="I216" s="96">
        <f>'[1]шас тяж'!AQ19</f>
        <v>23.675000000000001</v>
      </c>
      <c r="J216" s="96">
        <f>'[1]шас тяж'!AR19</f>
        <v>400</v>
      </c>
      <c r="K216" s="96">
        <f>'[1]шас тяж'!AS19</f>
        <v>390</v>
      </c>
      <c r="L216" s="96" t="str">
        <f>'[1]шас тяж'!AT19</f>
        <v>ZF16</v>
      </c>
      <c r="M216" s="96">
        <f>'[1]шас тяж'!AU19</f>
        <v>5.1100000000000003</v>
      </c>
      <c r="N216" s="96">
        <f>'[1]шас тяж'!AV19</f>
        <v>4780</v>
      </c>
      <c r="O216" s="96" t="str">
        <f>'[1]шас тяж'!AW19</f>
        <v>─</v>
      </c>
      <c r="P216" s="96" t="str">
        <f>'[1]шас тяж'!AX19</f>
        <v>315/80R22,5</v>
      </c>
      <c r="Q216" s="96">
        <f>'[1]шас тяж'!AY19</f>
        <v>350</v>
      </c>
      <c r="R216" s="96" t="str">
        <f>'[1]шас тяж'!AZ19</f>
        <v>─</v>
      </c>
      <c r="S216" s="103" t="str">
        <f>'[1]шас тяж'!BA19</f>
        <v xml:space="preserve">МКБ, МОБ, дв. Cummins ISL 400 50 (Е-5), топл. ап. BOSCH, Common Rail, система нейтрализ. ОГ (AdBlue),  ДЗК, КОМ FH 9731, пневмоподв. каб., УВЭОС </v>
      </c>
    </row>
    <row r="217" spans="1:19" s="91" customFormat="1" ht="31.5" customHeight="1" x14ac:dyDescent="0.2">
      <c r="A217" s="91" t="str">
        <f t="shared" si="10"/>
        <v>065200000030204950</v>
      </c>
      <c r="B217" s="92" t="s">
        <v>230</v>
      </c>
      <c r="C217" s="93">
        <f>VLOOKUP(B217,'[1]шас тяж'!$A$7:$BW$54,2,FALSE)</f>
        <v>4262000</v>
      </c>
      <c r="D217" s="102">
        <f>VLOOKUP(B217,'[1]шас тяж'!$A$6:$BB$41,4,FALSE)</f>
        <v>4359000</v>
      </c>
      <c r="E217" s="94">
        <f t="shared" si="11"/>
        <v>1.0227592679493196</v>
      </c>
      <c r="F217" s="95">
        <f t="shared" si="12"/>
        <v>97000</v>
      </c>
      <c r="G217" s="96" t="str">
        <f>'[1]шас тяж'!AO20</f>
        <v>6х4</v>
      </c>
      <c r="H217" s="97">
        <f>'[1]шас тяж'!AP20</f>
        <v>2</v>
      </c>
      <c r="I217" s="98">
        <f>'[1]шас тяж'!AQ20</f>
        <v>23.675000000000001</v>
      </c>
      <c r="J217" s="99">
        <f>'[1]шас тяж'!AR20</f>
        <v>400</v>
      </c>
      <c r="K217" s="99">
        <f>'[1]шас тяж'!AS20</f>
        <v>390</v>
      </c>
      <c r="L217" s="99" t="str">
        <f>'[1]шас тяж'!AT20</f>
        <v>ZF16</v>
      </c>
      <c r="M217" s="100">
        <f>'[1]шас тяж'!AU20</f>
        <v>5.1100000000000003</v>
      </c>
      <c r="N217" s="99">
        <f>'[1]шас тяж'!AV20</f>
        <v>4780</v>
      </c>
      <c r="O217" s="97" t="str">
        <f>'[1]шас тяж'!AW20</f>
        <v>─</v>
      </c>
      <c r="P217" s="97" t="str">
        <f>'[1]шас тяж'!AX20</f>
        <v>315/80R22,5</v>
      </c>
      <c r="Q217" s="97">
        <f>'[1]шас тяж'!AY20</f>
        <v>350</v>
      </c>
      <c r="R217" s="97" t="str">
        <f>'[1]шас тяж'!AZ20</f>
        <v>шк-пет.</v>
      </c>
      <c r="S217" s="101" t="str">
        <f>'[1]шас тяж'!BA20</f>
        <v xml:space="preserve">МКБ, МОБ, дв. Cummins ISL 400 50 (Е-5), топл. ап. BOSCH, Common Rail, система нейтрализ. ОГ (AdBlue),  ДЗК, КОМ c насосом, аэродинамич.козырек, боковая зашита, пневмоподв. каб., тахограф российского стандарта с блоком СКЗИ, УВЭОС </v>
      </c>
    </row>
    <row r="218" spans="1:19" s="91" customFormat="1" ht="52.9" customHeight="1" x14ac:dyDescent="0.2">
      <c r="A218" s="91" t="str">
        <f t="shared" si="10"/>
        <v>065200000030214950</v>
      </c>
      <c r="B218" s="92" t="s">
        <v>231</v>
      </c>
      <c r="C218" s="93">
        <f>VLOOKUP(B218,'[1]шас тяж'!$A$7:$BW$54,2,FALSE)</f>
        <v>4258000</v>
      </c>
      <c r="D218" s="102">
        <f>VLOOKUP(B218,'[1]шас тяж'!$A$6:$BB$41,4,FALSE)</f>
        <v>4355000</v>
      </c>
      <c r="E218" s="94">
        <f t="shared" si="11"/>
        <v>1.0227806481916393</v>
      </c>
      <c r="F218" s="95">
        <f t="shared" si="12"/>
        <v>97000</v>
      </c>
      <c r="G218" s="96" t="str">
        <f>'[1]шас тяж'!AO21</f>
        <v>6х4</v>
      </c>
      <c r="H218" s="97">
        <f>'[1]шас тяж'!AP21</f>
        <v>2</v>
      </c>
      <c r="I218" s="98">
        <f>'[1]шас тяж'!AQ21</f>
        <v>23.824999999999999</v>
      </c>
      <c r="J218" s="99">
        <f>'[1]шас тяж'!AR21</f>
        <v>400</v>
      </c>
      <c r="K218" s="99">
        <f>'[1]шас тяж'!AS21</f>
        <v>390</v>
      </c>
      <c r="L218" s="99" t="str">
        <f>'[1]шас тяж'!AT21</f>
        <v>ZF16</v>
      </c>
      <c r="M218" s="100">
        <f>'[1]шас тяж'!AU21</f>
        <v>5.1100000000000003</v>
      </c>
      <c r="N218" s="99">
        <f>'[1]шас тяж'!AV21</f>
        <v>4780</v>
      </c>
      <c r="O218" s="97" t="str">
        <f>'[1]шас тяж'!AW21</f>
        <v>─</v>
      </c>
      <c r="P218" s="97" t="str">
        <f>'[1]шас тяж'!AX21</f>
        <v>315/80R22,5</v>
      </c>
      <c r="Q218" s="97">
        <f>'[1]шас тяж'!AY21</f>
        <v>350</v>
      </c>
      <c r="R218" s="97" t="str">
        <f>'[1]шас тяж'!AZ21</f>
        <v>шк-пет.</v>
      </c>
      <c r="S218" s="101" t="str">
        <f>'[1]шас тяж'!BA21</f>
        <v xml:space="preserve">МКБ, МОБ, дв. Cummins ISL 400 50 (Е-5), топл. ап. BOSCH, Common Rail, система нейтрализ. ОГ (AdBlue),  КОМ c насосом, пневмоподв. каб., аэродинамич.козырек, боковая защита, тахограф российского стандарта с блоком СКЗИ, УВЭОС </v>
      </c>
    </row>
    <row r="219" spans="1:19" s="91" customFormat="1" ht="52.9" customHeight="1" x14ac:dyDescent="0.2">
      <c r="A219" s="91" t="str">
        <f t="shared" si="10"/>
        <v>065200000030234950</v>
      </c>
      <c r="B219" s="92" t="s">
        <v>232</v>
      </c>
      <c r="C219" s="93">
        <f>VLOOKUP(B219,'[1]шас тяж'!$A$7:$BW$54,2,FALSE)</f>
        <v>4235000</v>
      </c>
      <c r="D219" s="102">
        <f>VLOOKUP(B219,'[1]шас тяж'!$A$6:$BB$41,4,FALSE)</f>
        <v>4332000</v>
      </c>
      <c r="E219" s="94">
        <f t="shared" si="11"/>
        <v>1.0229043683589139</v>
      </c>
      <c r="F219" s="95">
        <f t="shared" si="12"/>
        <v>97000</v>
      </c>
      <c r="G219" s="96" t="str">
        <f>'[1]шас тяж'!AO22</f>
        <v>6х4</v>
      </c>
      <c r="H219" s="97">
        <f>'[1]шас тяж'!AP22</f>
        <v>2</v>
      </c>
      <c r="I219" s="98">
        <f>'[1]шас тяж'!AQ22</f>
        <v>23.675000000000001</v>
      </c>
      <c r="J219" s="99">
        <f>'[1]шас тяж'!AR22</f>
        <v>400</v>
      </c>
      <c r="K219" s="99">
        <f>'[1]шас тяж'!AS22</f>
        <v>390</v>
      </c>
      <c r="L219" s="99" t="str">
        <f>'[1]шас тяж'!AT22</f>
        <v>ZF16</v>
      </c>
      <c r="M219" s="100">
        <f>'[1]шас тяж'!AU22</f>
        <v>5.1100000000000003</v>
      </c>
      <c r="N219" s="99">
        <f>'[1]шас тяж'!AV22</f>
        <v>4780</v>
      </c>
      <c r="O219" s="97" t="str">
        <f>'[1]шас тяж'!AW22</f>
        <v>─</v>
      </c>
      <c r="P219" s="97" t="str">
        <f>'[1]шас тяж'!AX22</f>
        <v>315/80R22,5</v>
      </c>
      <c r="Q219" s="97">
        <f>'[1]шас тяж'!AY22</f>
        <v>350</v>
      </c>
      <c r="R219" s="97" t="str">
        <f>'[1]шас тяж'!AZ22</f>
        <v>шк-пет.</v>
      </c>
      <c r="S219" s="101" t="str">
        <f>'[1]шас тяж'!BA22</f>
        <v xml:space="preserve">МКБ, МОБ, дв. Cummins ISL 400 50 (Е-5), топл. ап. BOSCH, Common Rail, система нейтрализ. ОГ (AdBlue),  ДЗК, КОМ c насосом, пневмоподв. каб., аэродинамич.козырек, боковая защита, УВЭОС </v>
      </c>
    </row>
    <row r="220" spans="1:19" s="91" customFormat="1" ht="31.5" customHeight="1" x14ac:dyDescent="0.2">
      <c r="A220" s="91" t="str">
        <f t="shared" si="10"/>
        <v>065200000030354850</v>
      </c>
      <c r="B220" s="92" t="s">
        <v>233</v>
      </c>
      <c r="C220" s="93">
        <f>VLOOKUP(B220,'[1]шас тяж'!$A$7:$BW$54,2,FALSE)</f>
        <v>3886000</v>
      </c>
      <c r="D220" s="102">
        <f>VLOOKUP(B220,'[1]шас тяж'!$A$6:$BB$41,4,FALSE)</f>
        <v>3963000</v>
      </c>
      <c r="E220" s="94">
        <f t="shared" si="11"/>
        <v>1.0198147195059186</v>
      </c>
      <c r="F220" s="95">
        <f t="shared" si="12"/>
        <v>77000</v>
      </c>
      <c r="G220" s="96" t="str">
        <f>'[1]шас тяж'!AO23</f>
        <v>6х4</v>
      </c>
      <c r="H220" s="97">
        <f>'[1]шас тяж'!AP23</f>
        <v>2</v>
      </c>
      <c r="I220" s="98">
        <f>'[1]шас тяж'!AQ23</f>
        <v>23.2</v>
      </c>
      <c r="J220" s="99">
        <f>'[1]шас тяж'!AR23</f>
        <v>300</v>
      </c>
      <c r="K220" s="99">
        <f>'[1]шас тяж'!AS23</f>
        <v>292</v>
      </c>
      <c r="L220" s="99" t="str">
        <f>'[1]шас тяж'!AT23</f>
        <v>ZF9</v>
      </c>
      <c r="M220" s="100">
        <f>'[1]шас тяж'!AU23</f>
        <v>6.33</v>
      </c>
      <c r="N220" s="99">
        <f>'[1]шас тяж'!AV23</f>
        <v>5580</v>
      </c>
      <c r="O220" s="100" t="str">
        <f>'[1]шас тяж'!AW23</f>
        <v>─</v>
      </c>
      <c r="P220" s="100" t="str">
        <f>'[1]шас тяж'!AX23</f>
        <v>315/80R22,5</v>
      </c>
      <c r="Q220" s="97">
        <f>'[1]шас тяж'!AY23</f>
        <v>350</v>
      </c>
      <c r="R220" s="100" t="str">
        <f>'[1]шас тяж'!AZ23</f>
        <v>─</v>
      </c>
      <c r="S220" s="104" t="str">
        <f>'[1]шас тяж'!BA23</f>
        <v>МКБ, МОБ, дв. Cummins ISB6.7E5 300 (Е-5), ТНВД BOSCH, система нейтрализ. ОГ (AdBlue), ДЗК, аэродинамич.козырек, боковая защита, пневмоподв.каб., УВЭОС</v>
      </c>
    </row>
    <row r="221" spans="1:19" s="21" customFormat="1" ht="51" customHeight="1" x14ac:dyDescent="0.2">
      <c r="A221" s="21" t="str">
        <f t="shared" si="10"/>
        <v>065200000030725350</v>
      </c>
      <c r="B221" s="54" t="s">
        <v>234</v>
      </c>
      <c r="C221" s="87">
        <f>VLOOKUP(B221,'[1]шас тяж'!$A$7:$BW$54,2,FALSE)</f>
        <v>4122000</v>
      </c>
      <c r="D221" s="102">
        <f>VLOOKUP(B221,'[1]шас тяж'!$A$6:$BB$41,4,FALSE)</f>
        <v>4199000</v>
      </c>
      <c r="E221" s="36">
        <f t="shared" si="11"/>
        <v>1.0186802523047065</v>
      </c>
      <c r="F221" s="37">
        <f t="shared" si="12"/>
        <v>77000</v>
      </c>
      <c r="G221" s="27" t="str">
        <f>'[1]шас тяж'!AO24</f>
        <v>6х4</v>
      </c>
      <c r="H221" s="28">
        <f>'[1]шас тяж'!AP24</f>
        <v>2</v>
      </c>
      <c r="I221" s="29">
        <f>'[1]шас тяж'!AQ24</f>
        <v>23.175000000000001</v>
      </c>
      <c r="J221" s="30">
        <f>'[1]шас тяж'!AR24</f>
        <v>400</v>
      </c>
      <c r="K221" s="30">
        <f>'[1]шас тяж'!AS24</f>
        <v>400</v>
      </c>
      <c r="L221" s="30" t="str">
        <f>'[1]шас тяж'!AT24</f>
        <v>ZF16</v>
      </c>
      <c r="M221" s="31">
        <f>'[1]шас тяж'!AU24</f>
        <v>5.1100000000000003</v>
      </c>
      <c r="N221" s="30">
        <f>'[1]шас тяж'!AV24</f>
        <v>7680</v>
      </c>
      <c r="O221" s="33" t="str">
        <f>'[1]шас тяж'!AW24</f>
        <v>─</v>
      </c>
      <c r="P221" s="33" t="str">
        <f>'[1]шас тяж'!AX24</f>
        <v>315/80R22,5</v>
      </c>
      <c r="Q221" s="33">
        <f>'[1]шас тяж'!AY24</f>
        <v>350</v>
      </c>
      <c r="R221" s="33" t="str">
        <f>'[1]шас тяж'!AZ24</f>
        <v>шк-пет.</v>
      </c>
      <c r="S221" s="34" t="str">
        <f>'[1]шас тяж'!BA24</f>
        <v xml:space="preserve">МКБ, МОБ, дв. КАМАЗ-740.735-400 (E-5), топл. ап. BOSCH, система нейтрализ. ОГ(AdBlue), КОМ c насосом, ДЗК, аэродинамич.козырек, боковая защита, пневмоподв. каб., тахограф российского стандарта с блоком СКЗИ, УВЭОС </v>
      </c>
    </row>
    <row r="222" spans="1:19" s="91" customFormat="1" ht="51" customHeight="1" x14ac:dyDescent="0.2">
      <c r="A222" s="91" t="str">
        <f t="shared" si="10"/>
        <v>065201000030104950</v>
      </c>
      <c r="B222" s="23" t="s">
        <v>235</v>
      </c>
      <c r="C222" s="87">
        <f>VLOOKUP(B222,'[1]шас тяж'!$A$7:$BW$54,2,FALSE)</f>
        <v>4581000</v>
      </c>
      <c r="D222" s="102">
        <f>VLOOKUP(B222,'[1]шас тяж'!$A$6:$BB$41,4,FALSE)</f>
        <v>4686000</v>
      </c>
      <c r="E222" s="36">
        <f t="shared" si="11"/>
        <v>1.0229207596594629</v>
      </c>
      <c r="F222" s="37">
        <f t="shared" si="12"/>
        <v>105000</v>
      </c>
      <c r="G222" s="27" t="str">
        <f>'[1]шас тяж'!AO25</f>
        <v>8х4</v>
      </c>
      <c r="H222" s="105">
        <f>'[1]шас тяж'!AP25</f>
        <v>2</v>
      </c>
      <c r="I222" s="29">
        <f>'[1]шас тяж'!AQ25</f>
        <v>30.07</v>
      </c>
      <c r="J222" s="30">
        <f>'[1]шас тяж'!AR25</f>
        <v>400</v>
      </c>
      <c r="K222" s="30">
        <f>'[1]шас тяж'!AS25</f>
        <v>390</v>
      </c>
      <c r="L222" s="30" t="str">
        <f>'[1]шас тяж'!AT25</f>
        <v>ZF16</v>
      </c>
      <c r="M222" s="31">
        <f>'[1]шас тяж'!AU25</f>
        <v>5.1100000000000003</v>
      </c>
      <c r="N222" s="30">
        <f>'[1]шас тяж'!AV25</f>
        <v>6000</v>
      </c>
      <c r="O222" s="33" t="str">
        <f>'[1]шас тяж'!AW25</f>
        <v>─</v>
      </c>
      <c r="P222" s="33" t="str">
        <f>'[1]шас тяж'!AX25</f>
        <v>315/80R22,5</v>
      </c>
      <c r="Q222" s="33">
        <f>'[1]шас тяж'!AY25</f>
        <v>210</v>
      </c>
      <c r="R222" s="33" t="str">
        <f>'[1]шас тяж'!AZ25</f>
        <v>─</v>
      </c>
      <c r="S222" s="34" t="str">
        <f>'[1]шас тяж'!BA25</f>
        <v>МКБ, МОБ, дв. Cummins ISL 400 50 (Е-5), система нейтрализ. ОГ(AdBlue), Common Rail, ТНВД BOSCH, ДЗК,  аэродинам.козырек, боковая защита, КОМ c насосом, пневмоподв. каб., тахограф российского стандарта с блоком СКЗИ, УВЭОС</v>
      </c>
    </row>
    <row r="223" spans="1:19" s="91" customFormat="1" ht="51" customHeight="1" x14ac:dyDescent="0.2">
      <c r="A223" s="91" t="str">
        <f t="shared" si="10"/>
        <v>065201000030105350</v>
      </c>
      <c r="B223" s="23" t="s">
        <v>236</v>
      </c>
      <c r="C223" s="87">
        <f>VLOOKUP(B223,'[1]шас тяж'!$A$7:$BW$54,2,FALSE)</f>
        <v>4378000</v>
      </c>
      <c r="D223" s="102">
        <f>VLOOKUP(B223,'[1]шас тяж'!$A$6:$BB$41,4,FALSE)</f>
        <v>4463000</v>
      </c>
      <c r="E223" s="36">
        <f t="shared" si="11"/>
        <v>1.0194152581087255</v>
      </c>
      <c r="F223" s="37">
        <f t="shared" si="12"/>
        <v>85000</v>
      </c>
      <c r="G223" s="27" t="str">
        <f>'[1]шас тяж'!AO26</f>
        <v>8х4</v>
      </c>
      <c r="H223" s="105">
        <f>'[1]шас тяж'!AP26</f>
        <v>2</v>
      </c>
      <c r="I223" s="29">
        <f>'[1]шас тяж'!AQ26</f>
        <v>30.074999999999999</v>
      </c>
      <c r="J223" s="30">
        <f>'[1]шас тяж'!AR26</f>
        <v>400</v>
      </c>
      <c r="K223" s="30">
        <f>'[1]шас тяж'!AS26</f>
        <v>400</v>
      </c>
      <c r="L223" s="30" t="str">
        <f>'[1]шас тяж'!AT26</f>
        <v>ZF16</v>
      </c>
      <c r="M223" s="31">
        <f>'[1]шас тяж'!AU26</f>
        <v>5.1100000000000003</v>
      </c>
      <c r="N223" s="30">
        <f>'[1]шас тяж'!AV26</f>
        <v>6140</v>
      </c>
      <c r="O223" s="33" t="str">
        <f>'[1]шас тяж'!AW26</f>
        <v>─</v>
      </c>
      <c r="P223" s="33" t="str">
        <f>'[1]шас тяж'!AX26</f>
        <v>315/80R22,5</v>
      </c>
      <c r="Q223" s="33">
        <f>'[1]шас тяж'!AY26</f>
        <v>210</v>
      </c>
      <c r="R223" s="33" t="str">
        <f>'[1]шас тяж'!AZ26</f>
        <v>─</v>
      </c>
      <c r="S223" s="34" t="str">
        <f>'[1]шас тяж'!BA26</f>
        <v>МКБ, МОБ, дв. КАМАЗ-740.735-400 (E-5), топл. ап. BOSCH, система нейтрализ. ОГ(AdBlue), ДЗК,  аэродинам.козырек, боковая защита, КОМ c насосом, КП газов, пневмоподв. каб., тахограф российского стандарта с блоком СКЗИ, УВЭОС</v>
      </c>
    </row>
    <row r="224" spans="1:19" s="21" customFormat="1" ht="38.25" customHeight="1" x14ac:dyDescent="0.2">
      <c r="A224" s="21" t="str">
        <f t="shared" si="10"/>
        <v>065201000039304950</v>
      </c>
      <c r="B224" s="54" t="s">
        <v>237</v>
      </c>
      <c r="C224" s="87">
        <f>VLOOKUP(B224,'[1]шас тяж'!$A$7:$BW$54,2,FALSE)</f>
        <v>4612000</v>
      </c>
      <c r="D224" s="102">
        <f>VLOOKUP(B224,'[1]шас тяж'!$A$6:$BB$41,4,FALSE)</f>
        <v>4712000</v>
      </c>
      <c r="E224" s="36">
        <f t="shared" si="11"/>
        <v>1.0216825672159584</v>
      </c>
      <c r="F224" s="37">
        <f t="shared" si="12"/>
        <v>100000</v>
      </c>
      <c r="G224" s="27" t="str">
        <f>'[1]шас тяж'!AO27</f>
        <v>8х4</v>
      </c>
      <c r="H224" s="28">
        <f>'[1]шас тяж'!AP27</f>
        <v>2</v>
      </c>
      <c r="I224" s="29">
        <f>'[1]шас тяж'!AQ27</f>
        <v>30.07</v>
      </c>
      <c r="J224" s="30">
        <f>'[1]шас тяж'!AR27</f>
        <v>400</v>
      </c>
      <c r="K224" s="30">
        <f>'[1]шас тяж'!AS27</f>
        <v>390</v>
      </c>
      <c r="L224" s="30" t="str">
        <f>'[1]шас тяж'!AT27</f>
        <v>ZF16</v>
      </c>
      <c r="M224" s="31">
        <f>'[1]шас тяж'!AU27</f>
        <v>5.1100000000000003</v>
      </c>
      <c r="N224" s="30">
        <f>'[1]шас тяж'!AV27</f>
        <v>6000</v>
      </c>
      <c r="O224" s="33" t="str">
        <f>'[1]шас тяж'!AW27</f>
        <v>─</v>
      </c>
      <c r="P224" s="33" t="str">
        <f>'[1]шас тяж'!AX27</f>
        <v>315/80R22,5</v>
      </c>
      <c r="Q224" s="33">
        <f>'[1]шас тяж'!AY27</f>
        <v>210</v>
      </c>
      <c r="R224" s="33" t="str">
        <f>'[1]шас тяж'!AZ27</f>
        <v>─</v>
      </c>
      <c r="S224" s="34" t="str">
        <f>'[1]шас тяж'!BA27</f>
        <v>МКБ, МОБ, дв. Cummins ISL 400 50 (Е-5), система нейтрализ. ОГ(AdBlue), Common Rail, ТНВД BOSCH, ДЗК, КОМ FH 9731, аэродинамич.козырек, боковая защита, пневмоподв. каб., УВЭОС</v>
      </c>
    </row>
    <row r="225" spans="1:19" s="21" customFormat="1" ht="38.25" customHeight="1" x14ac:dyDescent="0.2">
      <c r="A225" s="21" t="str">
        <f t="shared" si="10"/>
        <v>065201000039504950</v>
      </c>
      <c r="B225" s="54" t="s">
        <v>238</v>
      </c>
      <c r="C225" s="87">
        <f>VLOOKUP(B225,'[1]шас тяж'!$A$7:$BW$54,2,FALSE)</f>
        <v>4659000</v>
      </c>
      <c r="D225" s="102">
        <f>VLOOKUP(B225,'[1]шас тяж'!$A$6:$BB$41,4,FALSE)</f>
        <v>4759000</v>
      </c>
      <c r="E225" s="36">
        <f t="shared" si="11"/>
        <v>1.0214638334406525</v>
      </c>
      <c r="F225" s="37">
        <f t="shared" si="12"/>
        <v>100000</v>
      </c>
      <c r="G225" s="27" t="str">
        <f>'[1]шас тяж'!AO28</f>
        <v>8х4</v>
      </c>
      <c r="H225" s="28">
        <f>'[1]шас тяж'!AP28</f>
        <v>2</v>
      </c>
      <c r="I225" s="29">
        <f>'[1]шас тяж'!AQ28</f>
        <v>29.77</v>
      </c>
      <c r="J225" s="30">
        <f>'[1]шас тяж'!AR28</f>
        <v>400</v>
      </c>
      <c r="K225" s="30">
        <f>'[1]шас тяж'!AS28</f>
        <v>390</v>
      </c>
      <c r="L225" s="30" t="str">
        <f>'[1]шас тяж'!AT28</f>
        <v>ZF16</v>
      </c>
      <c r="M225" s="31">
        <f>'[1]шас тяж'!AU28</f>
        <v>5.1100000000000003</v>
      </c>
      <c r="N225" s="30">
        <f>'[1]шас тяж'!AV28</f>
        <v>7330</v>
      </c>
      <c r="O225" s="33" t="str">
        <f>'[1]шас тяж'!AW28</f>
        <v>─</v>
      </c>
      <c r="P225" s="33" t="str">
        <f>'[1]шас тяж'!AX28</f>
        <v>315/80R22,5</v>
      </c>
      <c r="Q225" s="33" t="str">
        <f>'[1]шас тяж'!AY28</f>
        <v>210х2</v>
      </c>
      <c r="R225" s="33" t="str">
        <f>'[1]шас тяж'!AZ28</f>
        <v>─</v>
      </c>
      <c r="S225" s="34" t="str">
        <f>'[1]шас тяж'!BA28</f>
        <v>МКБ, МОБ, дв. Cummins ISL 400 50 (Е-5), система нейтрализ. ОГ(AdBlue), Common Rail, ТНВД BOSCH, ДЗК, аэродинамич.козырек, КОМ FH 9731, пневмоподв. каб., УВЭОС</v>
      </c>
    </row>
    <row r="226" spans="1:19" s="21" customFormat="1" ht="38.25" customHeight="1" x14ac:dyDescent="0.2">
      <c r="A226" s="21" t="str">
        <f t="shared" si="10"/>
        <v>065201000039535350</v>
      </c>
      <c r="B226" s="54" t="s">
        <v>239</v>
      </c>
      <c r="C226" s="87">
        <f>VLOOKUP(B226,'[1]шас тяж'!$A$7:$BW$54,2,FALSE)</f>
        <v>4363000</v>
      </c>
      <c r="D226" s="102">
        <f>VLOOKUP(B226,'[1]шас тяж'!$A$6:$BB$41,4,FALSE)</f>
        <v>4434000</v>
      </c>
      <c r="E226" s="36">
        <f t="shared" si="11"/>
        <v>1.0162732065092825</v>
      </c>
      <c r="F226" s="37">
        <f t="shared" si="12"/>
        <v>71000</v>
      </c>
      <c r="G226" s="27" t="str">
        <f>'[1]шас тяж'!AO29</f>
        <v>8х4</v>
      </c>
      <c r="H226" s="28">
        <f>'[1]шас тяж'!AP29</f>
        <v>2</v>
      </c>
      <c r="I226" s="29">
        <f>'[1]шас тяж'!AQ29</f>
        <v>29.7</v>
      </c>
      <c r="J226" s="30">
        <f>'[1]шас тяж'!AR29</f>
        <v>400</v>
      </c>
      <c r="K226" s="30">
        <f>'[1]шас тяж'!AS29</f>
        <v>400</v>
      </c>
      <c r="L226" s="30" t="str">
        <f>'[1]шас тяж'!AT29</f>
        <v>ZF16</v>
      </c>
      <c r="M226" s="31">
        <f>'[1]шас тяж'!AU29</f>
        <v>5.1100000000000003</v>
      </c>
      <c r="N226" s="30">
        <f>'[1]шас тяж'!AV29</f>
        <v>7330</v>
      </c>
      <c r="O226" s="33" t="str">
        <f>'[1]шас тяж'!AW29</f>
        <v>─</v>
      </c>
      <c r="P226" s="33" t="str">
        <f>'[1]шас тяж'!AX29</f>
        <v>315/80R22,5</v>
      </c>
      <c r="Q226" s="33" t="str">
        <f>'[1]шас тяж'!AY29</f>
        <v>2х210</v>
      </c>
      <c r="R226" s="33" t="str">
        <f>'[1]шас тяж'!AZ29</f>
        <v>─</v>
      </c>
      <c r="S226" s="34" t="str">
        <f>'[1]шас тяж'!BA29</f>
        <v>МКБ, МОБ, дв. КАМАЗ-740.735-400 (E-5), топл. ап. BOSCH, система нейтрализ. ОГ(AdBlue), ДЗК,  аэродинам.козырек, пневмоподв. каб., УВЭОС</v>
      </c>
    </row>
    <row r="227" spans="1:19" s="21" customFormat="1" ht="66" customHeight="1" x14ac:dyDescent="0.2">
      <c r="A227" s="21" t="str">
        <f t="shared" si="10"/>
        <v>065207000010028750</v>
      </c>
      <c r="B227" s="54" t="s">
        <v>240</v>
      </c>
      <c r="C227" s="87">
        <f>VLOOKUP(B227,'[1]шас тяж'!$A$7:$BW$54,2,FALSE)</f>
        <v>5371000</v>
      </c>
      <c r="D227" s="102">
        <f>VLOOKUP(B227,'[1]шас тяж'!$A$6:$BB$41,4,FALSE)</f>
        <v>5471000</v>
      </c>
      <c r="E227" s="36">
        <f t="shared" si="11"/>
        <v>1.0186185067957549</v>
      </c>
      <c r="F227" s="37">
        <f t="shared" si="12"/>
        <v>100000</v>
      </c>
      <c r="G227" s="27" t="str">
        <f>'[1]шас тяж'!AO30</f>
        <v>6х4</v>
      </c>
      <c r="H227" s="28">
        <f>'[1]шас тяж'!AP30</f>
        <v>2</v>
      </c>
      <c r="I227" s="29">
        <f>'[1]шас тяж'!AQ30</f>
        <v>16.8</v>
      </c>
      <c r="J227" s="30">
        <f>'[1]шас тяж'!AR30</f>
        <v>401</v>
      </c>
      <c r="K227" s="30">
        <f>'[1]шас тяж'!AS30</f>
        <v>401</v>
      </c>
      <c r="L227" s="30" t="str">
        <f>'[1]шас тяж'!AT30</f>
        <v>ZF16</v>
      </c>
      <c r="M227" s="31">
        <f>'[1]шас тяж'!AU30</f>
        <v>3.7</v>
      </c>
      <c r="N227" s="30">
        <f>'[1]шас тяж'!AV30</f>
        <v>7500</v>
      </c>
      <c r="O227" s="33">
        <f>'[1]шас тяж'!AW30</f>
        <v>1</v>
      </c>
      <c r="P227" s="33" t="str">
        <f>'[1]шас тяж'!AX30</f>
        <v>315/80R22,5</v>
      </c>
      <c r="Q227" s="33">
        <f>'[1]шас тяж'!AY30</f>
        <v>450</v>
      </c>
      <c r="R227" s="33" t="str">
        <f>'[1]шас тяж'!AZ30</f>
        <v>шк-пет.</v>
      </c>
      <c r="S227" s="34" t="str">
        <f>'[1]шас тяж'!BA30</f>
        <v>дв. Mercedes-Benz OM457LA (Евро-5), система нейтрализ. ОГ(AdBlue), КПП ZF 16S2220, вед. мосты Dana на пн.подвеске, МКБ, МОБ, ECAS, EBS, ESP, ASR, кабина Daimler (низкая), кондиционер, отопитель каб. Webasto AT 2000 STC, боковая защита, тахограф российского стандарта с блоком СКЗИ, ДЗК, УВЭОС</v>
      </c>
    </row>
    <row r="228" spans="1:19" s="21" customFormat="1" ht="76.5" x14ac:dyDescent="0.2">
      <c r="A228" s="21" t="str">
        <f t="shared" si="10"/>
        <v>065207000010038750</v>
      </c>
      <c r="B228" s="54" t="s">
        <v>241</v>
      </c>
      <c r="C228" s="87">
        <f>VLOOKUP(B228,'[1]шас тяж'!$A$7:$BW$54,2,FALSE)</f>
        <v>5742000</v>
      </c>
      <c r="D228" s="102">
        <f>VLOOKUP(B228,'[1]шас тяж'!$A$6:$BB$41,4,FALSE)</f>
        <v>5865000</v>
      </c>
      <c r="E228" s="36">
        <f t="shared" si="11"/>
        <v>1.0214211076280042</v>
      </c>
      <c r="F228" s="37">
        <f t="shared" si="12"/>
        <v>123000</v>
      </c>
      <c r="G228" s="27" t="str">
        <f>'[1]шас тяж'!AO31</f>
        <v>6х4</v>
      </c>
      <c r="H228" s="28">
        <f>'[1]шас тяж'!AP31</f>
        <v>2</v>
      </c>
      <c r="I228" s="29">
        <f>'[1]шас тяж'!AQ31</f>
        <v>16.920000000000002</v>
      </c>
      <c r="J228" s="30">
        <f>'[1]шас тяж'!AR31</f>
        <v>401</v>
      </c>
      <c r="K228" s="30">
        <f>'[1]шас тяж'!AS31</f>
        <v>401</v>
      </c>
      <c r="L228" s="30" t="str">
        <f>'[1]шас тяж'!AT31</f>
        <v>ZF
12АS</v>
      </c>
      <c r="M228" s="31">
        <f>'[1]шас тяж'!AU31</f>
        <v>3.7</v>
      </c>
      <c r="N228" s="30">
        <f>'[1]шас тяж'!AV31</f>
        <v>6625</v>
      </c>
      <c r="O228" s="33">
        <f>'[1]шас тяж'!AW31</f>
        <v>1</v>
      </c>
      <c r="P228" s="33" t="str">
        <f>'[1]шас тяж'!AX31</f>
        <v>385/55 R22,5
315/70 R22,5</v>
      </c>
      <c r="Q228" s="33">
        <f>'[1]шас тяж'!AY31</f>
        <v>450</v>
      </c>
      <c r="R228" s="33" t="str">
        <f>'[1]шас тяж'!AZ31</f>
        <v>шк-пет.</v>
      </c>
      <c r="S228" s="34" t="str">
        <f>'[1]шас тяж'!BA31</f>
        <v>дв. Mercedes-Benz OM457LA (Евро-5), система нейтрализ. ОГ(AdBlue), АКПП ZF 12AS2135 с КОМ NH/4c, вед. мосты Dana на пн.подвеске, МКБ, МОБ, ECAS, EBS, ESP, ASR, кабина Daimler (низкая), кондиционер, отопитель каб. Webasto AT 2000 STC, тахограф российского стандарта с блоком СКЗИ (ADR), защ. кожух т.бака, защита электропроводки, проблеск. маячки, кнопка авар-го откл-я массы в каб., ДЗК, УВЭОС</v>
      </c>
    </row>
    <row r="229" spans="1:19" s="21" customFormat="1" ht="63.75" x14ac:dyDescent="0.2">
      <c r="A229" s="21" t="str">
        <f>"0"&amp;LEFT(B229,FIND("-",B229)-1)&amp;LEFT("00000000",8-ABS(IFERROR(FIND("-",B229,FIND("-",B229)+1),0)-FIND("-",B229))+1+IF(FIND("-",B229)=5,1,0))&amp;RIGHT(LEFT(B229,IFERROR(FIND("-",B229,FIND("-",B229)+1),0)-1),LEN(LEFT(B229,IFERROR(FIND("-",B229,FIND("-",B229)+1),0)-1))-FIND("-",B229))&amp;RIGHT(LEFT(B229,IFERROR(FIND("-",B229,FIND("-",B229)+1),0)+2),2)&amp;"50"</f>
        <v>065208000010028750</v>
      </c>
      <c r="B229" s="54" t="s">
        <v>242</v>
      </c>
      <c r="C229" s="87">
        <f>VLOOKUP(B229,'[1]шас тяж'!$A$7:$BW$54,2,FALSE)</f>
        <v>5385000</v>
      </c>
      <c r="D229" s="102">
        <f>VLOOKUP(B229,'[1]шас тяж'!$A$6:$BB$41,4,FALSE)</f>
        <v>5485000</v>
      </c>
      <c r="E229" s="36">
        <f>D229/C229</f>
        <v>1.0185701021355618</v>
      </c>
      <c r="F229" s="37">
        <f>D229-C229</f>
        <v>100000</v>
      </c>
      <c r="G229" s="27" t="str">
        <f>'[1]шас тяж'!AO32</f>
        <v>6x2-2</v>
      </c>
      <c r="H229" s="28">
        <f>'[1]шас тяж'!AP32</f>
        <v>2</v>
      </c>
      <c r="I229" s="29">
        <f>'[1]шас тяж'!AQ32</f>
        <v>16.77</v>
      </c>
      <c r="J229" s="30">
        <f>'[1]шас тяж'!AR32</f>
        <v>401</v>
      </c>
      <c r="K229" s="30">
        <f>'[1]шас тяж'!AS32</f>
        <v>401</v>
      </c>
      <c r="L229" s="30" t="str">
        <f>'[1]шас тяж'!AT32</f>
        <v>ZF
12АS</v>
      </c>
      <c r="M229" s="31">
        <f>'[1]шас тяж'!AU32</f>
        <v>3.077</v>
      </c>
      <c r="N229" s="30">
        <f>'[1]шас тяж'!AV32</f>
        <v>7840</v>
      </c>
      <c r="O229" s="33">
        <f>'[1]шас тяж'!AW32</f>
        <v>1</v>
      </c>
      <c r="P229" s="33" t="str">
        <f>'[1]шас тяж'!AX32</f>
        <v>385/55 R22,5
315/70 R22,5</v>
      </c>
      <c r="Q229" s="33">
        <f>'[1]шас тяж'!AY32</f>
        <v>450</v>
      </c>
      <c r="R229" s="33" t="str">
        <f>'[1]шас тяж'!AZ32</f>
        <v>шк-пет.</v>
      </c>
      <c r="S229" s="34" t="str">
        <f>'[1]шас тяж'!BA32</f>
        <v>дв. Mercedes-Benz OM457LA (Евро-5), система нейтрализ. ОГ(AdBlue), АКПП ZF 12AS2135, вед. мост Даймлер HL6 на пн.подвеске, МКБ, ECAS, EBS, ESP, ASR, задняя подъемная ось, кабина Daimler (низкая), кондиционер, боковая защита, отопитель каб. Webasto AT 2000 STC, тахограф российского стандарта с блоком СКЗИ, ДЗК, УВЭОС</v>
      </c>
    </row>
    <row r="230" spans="1:19" s="21" customFormat="1" ht="76.5" x14ac:dyDescent="0.2">
      <c r="A230" s="21" t="str">
        <f t="shared" ref="A230:A242" si="13">"0"&amp;LEFT(B230,FIND("-",B230)-1)&amp;LEFT("00000000",8-ABS(IFERROR(FIND("-",B230,FIND("-",B230)+1),0)-FIND("-",B230))+1+IF(FIND("-",B230)=5,1,0))&amp;RIGHT(LEFT(B230,IFERROR(FIND("-",B230,FIND("-",B230)+1),0)-1),LEN(LEFT(B230,IFERROR(FIND("-",B230,FIND("-",B230)+1),0)-1))-FIND("-",B230))&amp;RIGHT(LEFT(B230,IFERROR(FIND("-",B230,FIND("-",B230)+1),0)+2),2)&amp;"50"</f>
        <v>065208000010038750</v>
      </c>
      <c r="B230" s="54" t="s">
        <v>243</v>
      </c>
      <c r="C230" s="87">
        <f>VLOOKUP(B230,'[1]шас тяж'!$A$7:$BW$54,2,FALSE)</f>
        <v>5487000</v>
      </c>
      <c r="D230" s="102">
        <f>VLOOKUP(B230,'[1]шас тяж'!$A$6:$BB$41,4,FALSE)</f>
        <v>5610000</v>
      </c>
      <c r="E230" s="36">
        <f t="shared" si="11"/>
        <v>1.0224166211044285</v>
      </c>
      <c r="F230" s="37">
        <f t="shared" si="12"/>
        <v>123000</v>
      </c>
      <c r="G230" s="27" t="str">
        <f>'[1]шас тяж'!AO33</f>
        <v>6x2-2</v>
      </c>
      <c r="H230" s="28">
        <f>'[1]шас тяж'!AP33</f>
        <v>2</v>
      </c>
      <c r="I230" s="29">
        <f>'[1]шас тяж'!AQ33</f>
        <v>17.11</v>
      </c>
      <c r="J230" s="30">
        <f>'[1]шас тяж'!AR33</f>
        <v>401</v>
      </c>
      <c r="K230" s="30">
        <f>'[1]шас тяж'!AS33</f>
        <v>401</v>
      </c>
      <c r="L230" s="30" t="str">
        <f>'[1]шас тяж'!AT33</f>
        <v>ZF
12АS</v>
      </c>
      <c r="M230" s="31">
        <f>'[1]шас тяж'!AU33</f>
        <v>3.077</v>
      </c>
      <c r="N230" s="30">
        <f>'[1]шас тяж'!AV33</f>
        <v>6670</v>
      </c>
      <c r="O230" s="33">
        <f>'[1]шас тяж'!AW33</f>
        <v>1</v>
      </c>
      <c r="P230" s="33" t="str">
        <f>'[1]шас тяж'!AX33</f>
        <v>385/55 R22,5
315/70 R22,5</v>
      </c>
      <c r="Q230" s="33">
        <f>'[1]шас тяж'!AY33</f>
        <v>450</v>
      </c>
      <c r="R230" s="33" t="str">
        <f>'[1]шас тяж'!AZ33</f>
        <v>шк-пет.</v>
      </c>
      <c r="S230" s="34" t="str">
        <f>'[1]шас тяж'!BA33</f>
        <v>дв. Mercedes-Benz OM457LA (Евро-5), система нейтрализ. ОГ(AdBlue), АКПП ZF 12AS2135 с КОМ NH/4c, вед. мост Даймлер HL6 на пн.подвеске, МКБ, ECAS, EBS, ESP, ASR, задняя подъемная ось, кабина Daimler (низкая), кондиционер, отопитель каб. Webasto AT 2000 STC, тахограф российского стандарта с блоком СКЗИ (ADR), защ. кожух т.бака, защита электропроводки, проблеск. маячки, кнопка авар-го откл-я массы в каб., ДЗК, УВЭОС</v>
      </c>
    </row>
    <row r="231" spans="1:19" s="21" customFormat="1" ht="38.25" x14ac:dyDescent="0.2">
      <c r="A231" s="21" t="str">
        <f t="shared" si="13"/>
        <v>065220000030105350</v>
      </c>
      <c r="B231" s="54" t="s">
        <v>244</v>
      </c>
      <c r="C231" s="87">
        <f>VLOOKUP(B231,'[1]шас тяж'!$A$7:$BW$54,2,FALSE)</f>
        <v>4545000</v>
      </c>
      <c r="D231" s="102">
        <f>VLOOKUP(B231,'[1]шас тяж'!$A$6:$BB$41,4,FALSE)</f>
        <v>4635000</v>
      </c>
      <c r="E231" s="36">
        <f t="shared" si="11"/>
        <v>1.0198019801980198</v>
      </c>
      <c r="F231" s="37">
        <f t="shared" si="12"/>
        <v>90000</v>
      </c>
      <c r="G231" s="27" t="str">
        <f>'[1]шас тяж'!AO34</f>
        <v>6х6</v>
      </c>
      <c r="H231" s="28">
        <f>'[1]шас тяж'!AP34</f>
        <v>2</v>
      </c>
      <c r="I231" s="29">
        <f>'[1]шас тяж'!AQ34</f>
        <v>22.225000000000001</v>
      </c>
      <c r="J231" s="30">
        <f>'[1]шас тяж'!AR34</f>
        <v>400</v>
      </c>
      <c r="K231" s="30">
        <f>'[1]шас тяж'!AS34</f>
        <v>400</v>
      </c>
      <c r="L231" s="30" t="str">
        <f>'[1]шас тяж'!AT34</f>
        <v>ZF16</v>
      </c>
      <c r="M231" s="31">
        <f>'[1]шас тяж'!AU34</f>
        <v>5.1100000000000003</v>
      </c>
      <c r="N231" s="30">
        <f>'[1]шас тяж'!AV34</f>
        <v>4780</v>
      </c>
      <c r="O231" s="33" t="str">
        <f>'[1]шас тяж'!AW34</f>
        <v>─</v>
      </c>
      <c r="P231" s="33" t="str">
        <f>'[1]шас тяж'!AX34</f>
        <v>12.00R20</v>
      </c>
      <c r="Q231" s="33">
        <f>'[1]шас тяж'!AY34</f>
        <v>350</v>
      </c>
      <c r="R231" s="33" t="str">
        <f>'[1]шас тяж'!AZ34</f>
        <v>─</v>
      </c>
      <c r="S231" s="34" t="str">
        <f>'[1]шас тяж'!BA34</f>
        <v xml:space="preserve">МКБ, МОБ, дв. КАМАЗ-740.735-400 (E-5), топл. ап. BOSCH, система нейтрализ. ОГ(AdBlue), РК КАМАЗ-6522, пневмоподв. каб., аэродинамич.козырек, боковая защита, тахограф российского стандарта с блоком СКЗИ, УВЭОС </v>
      </c>
    </row>
    <row r="232" spans="1:19" s="21" customFormat="1" ht="51" x14ac:dyDescent="0.2">
      <c r="A232" s="21" t="str">
        <f t="shared" si="13"/>
        <v>065222000030105350</v>
      </c>
      <c r="B232" s="54" t="s">
        <v>245</v>
      </c>
      <c r="C232" s="87">
        <f>VLOOKUP(B232,'[1]шас тяж'!$A$7:$BW$54,2,FALSE)</f>
        <v>4975000</v>
      </c>
      <c r="D232" s="102">
        <f>VLOOKUP(B232,'[1]шас тяж'!$A$6:$BB$41,4,FALSE)</f>
        <v>5073000</v>
      </c>
      <c r="E232" s="36">
        <f t="shared" si="11"/>
        <v>1.0196984924623116</v>
      </c>
      <c r="F232" s="37">
        <f t="shared" si="12"/>
        <v>98000</v>
      </c>
      <c r="G232" s="27" t="str">
        <f>'[1]шас тяж'!AO35</f>
        <v>6х6</v>
      </c>
      <c r="H232" s="28">
        <f>'[1]шас тяж'!AP35</f>
        <v>1</v>
      </c>
      <c r="I232" s="29">
        <f>'[1]шас тяж'!AQ35</f>
        <v>22.774999999999999</v>
      </c>
      <c r="J232" s="30">
        <f>'[1]шас тяж'!AR35</f>
        <v>400</v>
      </c>
      <c r="K232" s="30">
        <f>'[1]шас тяж'!AS35</f>
        <v>400</v>
      </c>
      <c r="L232" s="30" t="str">
        <f>'[1]шас тяж'!AT35</f>
        <v>ZF16</v>
      </c>
      <c r="M232" s="31">
        <f>'[1]шас тяж'!AU35</f>
        <v>6.33</v>
      </c>
      <c r="N232" s="30">
        <f>'[1]шас тяж'!AV35</f>
        <v>4860</v>
      </c>
      <c r="O232" s="33" t="str">
        <f>'[1]шас тяж'!AW35</f>
        <v>─</v>
      </c>
      <c r="P232" s="33" t="str">
        <f>'[1]шас тяж'!AX35</f>
        <v>16.00R20</v>
      </c>
      <c r="Q232" s="33">
        <f>'[1]шас тяж'!AY35</f>
        <v>350</v>
      </c>
      <c r="R232" s="33" t="str">
        <f>'[1]шас тяж'!AZ35</f>
        <v>─</v>
      </c>
      <c r="S232" s="34" t="str">
        <f>'[1]шас тяж'!BA35</f>
        <v xml:space="preserve">МКБ, МОБ, дв. КАМАЗ-740.735-400 (E-5), топл. ап. BOSCH, система нейтрализ. ОГ(AdBlue), РК КАМАЗ-6522, КОМ c насосом, КП газов, пневмоподв. каб., аэродинамич.козырек, ДЗК, тахограф российского стандарта с блоком СКЗИ, УВЭОС </v>
      </c>
    </row>
    <row r="233" spans="1:19" s="21" customFormat="1" ht="51" x14ac:dyDescent="0.2">
      <c r="A233" s="21" t="str">
        <f t="shared" si="13"/>
        <v>065224000039715350</v>
      </c>
      <c r="B233" s="54" t="s">
        <v>246</v>
      </c>
      <c r="C233" s="87">
        <f>VLOOKUP(B233,'[1]шас тяж'!$A$7:$BW$54,2,FALSE)</f>
        <v>4793000</v>
      </c>
      <c r="D233" s="102">
        <f>VLOOKUP(B233,'[1]шас тяж'!$A$6:$BB$41,4,FALSE)</f>
        <v>4891000</v>
      </c>
      <c r="E233" s="36">
        <f t="shared" si="11"/>
        <v>1.0204464844564991</v>
      </c>
      <c r="F233" s="37">
        <f t="shared" si="12"/>
        <v>98000</v>
      </c>
      <c r="G233" s="27" t="str">
        <f>'[1]шас тяж'!AO36</f>
        <v>6х6</v>
      </c>
      <c r="H233" s="28">
        <f>'[1]шас тяж'!AP36</f>
        <v>1</v>
      </c>
      <c r="I233" s="29">
        <f>'[1]шас тяж'!AQ36</f>
        <v>19.02</v>
      </c>
      <c r="J233" s="30">
        <f>'[1]шас тяж'!AR36</f>
        <v>400</v>
      </c>
      <c r="K233" s="30">
        <f>'[1]шас тяж'!AS36</f>
        <v>400</v>
      </c>
      <c r="L233" s="30" t="str">
        <f>'[1]шас тяж'!AT36</f>
        <v>ZF16</v>
      </c>
      <c r="M233" s="31">
        <f>'[1]шас тяж'!AU36</f>
        <v>6.33</v>
      </c>
      <c r="N233" s="30">
        <f>'[1]шас тяж'!AV36</f>
        <v>5840</v>
      </c>
      <c r="O233" s="33">
        <f>'[1]шас тяж'!AW36</f>
        <v>1</v>
      </c>
      <c r="P233" s="33" t="str">
        <f>'[1]шас тяж'!AX36</f>
        <v>16.00R20</v>
      </c>
      <c r="Q233" s="33">
        <f>'[1]шас тяж'!AY36</f>
        <v>550</v>
      </c>
      <c r="R233" s="33" t="str">
        <f>'[1]шас тяж'!AZ36</f>
        <v>кр-пет.</v>
      </c>
      <c r="S233" s="34" t="str">
        <f>'[1]шас тяж'!BA36</f>
        <v xml:space="preserve">МКБ, МОБ, дв. КАМАЗ-740.735-400 (E-5), топл. ап. BOSCH, система нейтрализ. ОГ(AdBlue), РК КАМАЗ-6522, ДЗК, отоп.каб., север.исполнение., выхлоп вверх, защ. кожух ТБ, аэродинамич.козырек, тахограф российского стандарта с блоком СКЗИ, УВЭОС </v>
      </c>
    </row>
    <row r="234" spans="1:19" s="21" customFormat="1" ht="38.25" x14ac:dyDescent="0.2">
      <c r="A234" s="21" t="str">
        <f t="shared" si="13"/>
        <v>065225000039715350</v>
      </c>
      <c r="B234" s="54" t="s">
        <v>247</v>
      </c>
      <c r="C234" s="87">
        <f>VLOOKUP(B234,'[1]шас тяж'!$A$7:$BW$54,2,FALSE)</f>
        <v>4734000</v>
      </c>
      <c r="D234" s="102">
        <f>VLOOKUP(B234,'[1]шас тяж'!$A$6:$BB$41,4,FALSE)</f>
        <v>4831000</v>
      </c>
      <c r="E234" s="36">
        <f t="shared" si="11"/>
        <v>1.0204900718208703</v>
      </c>
      <c r="F234" s="37">
        <f t="shared" si="12"/>
        <v>97000</v>
      </c>
      <c r="G234" s="27" t="str">
        <f>'[1]шас тяж'!AO37</f>
        <v>6х6</v>
      </c>
      <c r="H234" s="28">
        <f>'[1]шас тяж'!AP37</f>
        <v>2</v>
      </c>
      <c r="I234" s="29">
        <f>'[1]шас тяж'!AQ37</f>
        <v>22.05</v>
      </c>
      <c r="J234" s="30">
        <f>'[1]шас тяж'!AR37</f>
        <v>400</v>
      </c>
      <c r="K234" s="30">
        <f>'[1]шас тяж'!AS37</f>
        <v>400</v>
      </c>
      <c r="L234" s="30" t="str">
        <f>'[1]шас тяж'!AT37</f>
        <v>ZF16</v>
      </c>
      <c r="M234" s="31">
        <f>'[1]шас тяж'!AU37</f>
        <v>5.1100000000000003</v>
      </c>
      <c r="N234" s="30">
        <f>'[1]шас тяж'!AV37</f>
        <v>5810</v>
      </c>
      <c r="O234" s="33">
        <f>'[1]шас тяж'!AW37</f>
        <v>1</v>
      </c>
      <c r="P234" s="33" t="str">
        <f>'[1]шас тяж'!AX37</f>
        <v>12.00R20</v>
      </c>
      <c r="Q234" s="33">
        <f>'[1]шас тяж'!AY37</f>
        <v>550</v>
      </c>
      <c r="R234" s="33" t="str">
        <f>'[1]шас тяж'!AZ37</f>
        <v>шк-пет.</v>
      </c>
      <c r="S234" s="34" t="str">
        <f>'[1]шас тяж'!BA37</f>
        <v xml:space="preserve">МКБ, МОБ, дв. КАМАЗ-740.735-400 (E-5), топл. ап. BOSCH, система нейтрализ. ОГ(AdBlue), РК КАМАЗ-6522, ДЗК, отоп.каб., пневмоподв. каб., выхлоп вверх, защ. кожух ТБ, боковая защита, УВЭОС </v>
      </c>
    </row>
    <row r="235" spans="1:19" s="21" customFormat="1" ht="38.25" customHeight="1" x14ac:dyDescent="0.2">
      <c r="A235" s="21" t="str">
        <f t="shared" si="13"/>
        <v>065400000030284850</v>
      </c>
      <c r="B235" s="54" t="s">
        <v>248</v>
      </c>
      <c r="C235" s="87">
        <f>VLOOKUP(B235,[1]шас6х4!$A$6:$BF$50,2,FALSE)</f>
        <v>3929000</v>
      </c>
      <c r="D235" s="88">
        <f>VLOOKUP(B235,[1]шас6х4!$A$6:$AR$58,4,FALSE)</f>
        <v>4018000</v>
      </c>
      <c r="E235" s="36">
        <f t="shared" si="11"/>
        <v>1.0226520743191652</v>
      </c>
      <c r="F235" s="37">
        <f t="shared" si="12"/>
        <v>89000</v>
      </c>
      <c r="G235" s="27" t="str">
        <f>[1]шас6х4!AF47</f>
        <v>8х4</v>
      </c>
      <c r="H235" s="28">
        <f>[1]шас6х4!AG47</f>
        <v>2</v>
      </c>
      <c r="I235" s="29">
        <f>[1]шас6х4!AH47</f>
        <v>22</v>
      </c>
      <c r="J235" s="30">
        <f>[1]шас6х4!AI47</f>
        <v>300</v>
      </c>
      <c r="K235" s="30">
        <f>[1]шас6х4!AJ47</f>
        <v>292</v>
      </c>
      <c r="L235" s="30" t="str">
        <f>[1]шас6х4!AK47</f>
        <v>ZF9</v>
      </c>
      <c r="M235" s="31">
        <f>[1]шас6х4!AL47</f>
        <v>5.94</v>
      </c>
      <c r="N235" s="30">
        <f>[1]шас6х4!AM47</f>
        <v>4925</v>
      </c>
      <c r="O235" s="33" t="str">
        <f>[1]шас6х4!AN47</f>
        <v>─</v>
      </c>
      <c r="P235" s="33" t="str">
        <f>[1]шас6х4!AO47</f>
        <v>11.00R20 11R22,5</v>
      </c>
      <c r="Q235" s="33">
        <f>[1]шас6х4!AP47</f>
        <v>210</v>
      </c>
      <c r="R235" s="33" t="str">
        <f>[1]шас6х4!AQ47</f>
        <v>─</v>
      </c>
      <c r="S235" s="34" t="str">
        <f>[1]шас6х4!AR47</f>
        <v>МКБ, МОБ, дв. Cummins ISB6.7E5 300 (Е-5), ТНВД BOSCH, система нейтрализ. ОГ(AdBlue), КОМ ZF с насосом, аэродинам.козырек, отопитель каб. Планар 4Д, бок. защита, УВЭОС</v>
      </c>
    </row>
    <row r="236" spans="1:19" s="21" customFormat="1" ht="25.5" customHeight="1" x14ac:dyDescent="0.2">
      <c r="A236" s="21" t="str">
        <f t="shared" si="13"/>
        <v>065400000039114850</v>
      </c>
      <c r="B236" s="54" t="s">
        <v>249</v>
      </c>
      <c r="C236" s="87">
        <f>VLOOKUP(B236,[1]шас6х4!$A$6:$BF$50,2,FALSE)</f>
        <v>3915000</v>
      </c>
      <c r="D236" s="88">
        <f>VLOOKUP(B236,[1]шас6х4!$A$6:$AR$58,4,FALSE)</f>
        <v>3988000</v>
      </c>
      <c r="E236" s="36">
        <f t="shared" si="11"/>
        <v>1.0186462324393359</v>
      </c>
      <c r="F236" s="37">
        <f t="shared" si="12"/>
        <v>73000</v>
      </c>
      <c r="G236" s="27" t="str">
        <f>[1]шас6х4!AF48</f>
        <v>8х4</v>
      </c>
      <c r="H236" s="28">
        <f>[1]шас6х4!AG48</f>
        <v>2</v>
      </c>
      <c r="I236" s="29">
        <f>[1]шас6х4!AH48</f>
        <v>22</v>
      </c>
      <c r="J236" s="30">
        <f>[1]шас6х4!AI48</f>
        <v>300</v>
      </c>
      <c r="K236" s="30">
        <f>[1]шас6х4!AJ48</f>
        <v>292</v>
      </c>
      <c r="L236" s="30" t="str">
        <f>[1]шас6х4!AK48</f>
        <v>ZF9</v>
      </c>
      <c r="M236" s="31">
        <f>[1]шас6х4!AL48</f>
        <v>7.22</v>
      </c>
      <c r="N236" s="30">
        <f>[1]шас6х4!AM48</f>
        <v>5685</v>
      </c>
      <c r="O236" s="33" t="str">
        <f>[1]шас6х4!AN48</f>
        <v>─</v>
      </c>
      <c r="P236" s="33" t="str">
        <f>[1]шас6х4!AO48</f>
        <v>11.00R20 11R22,5</v>
      </c>
      <c r="Q236" s="33">
        <f>[1]шас6х4!AP48</f>
        <v>210</v>
      </c>
      <c r="R236" s="33" t="str">
        <f>[1]шас6х4!AQ48</f>
        <v>─</v>
      </c>
      <c r="S236" s="34" t="str">
        <f>[1]шас6х4!AR48</f>
        <v>МКБ, МОБ, дв. Cummins ISB6.7E5 300 (Е-5), ТНВД BOSCH, система нейтрализ. ОГ(AdBlue), Common Rail, КОМ ZF (OMFB), УВЭОС, ДЗК</v>
      </c>
    </row>
    <row r="237" spans="1:19" s="21" customFormat="1" ht="38.25" customHeight="1" x14ac:dyDescent="0.2">
      <c r="A237" s="21" t="str">
        <f t="shared" si="13"/>
        <v>065400000039284850</v>
      </c>
      <c r="B237" s="54" t="s">
        <v>250</v>
      </c>
      <c r="C237" s="87">
        <f>VLOOKUP(B237,[1]шас6х4!$A$6:$BF$50,2,FALSE)</f>
        <v>3996000</v>
      </c>
      <c r="D237" s="88">
        <f>VLOOKUP(B237,[1]шас6х4!$A$6:$AR$58,4,FALSE)</f>
        <v>4075000</v>
      </c>
      <c r="E237" s="36">
        <f t="shared" si="11"/>
        <v>1.0197697697697699</v>
      </c>
      <c r="F237" s="37">
        <f t="shared" si="12"/>
        <v>79000</v>
      </c>
      <c r="G237" s="27" t="str">
        <f>[1]шас6х4!AF49</f>
        <v>8х4</v>
      </c>
      <c r="H237" s="28">
        <f>[1]шас6х4!AG49</f>
        <v>2</v>
      </c>
      <c r="I237" s="29">
        <f>[1]шас6х4!AH49</f>
        <v>22.475000000000001</v>
      </c>
      <c r="J237" s="30">
        <f>[1]шас6х4!AI49</f>
        <v>300</v>
      </c>
      <c r="K237" s="30">
        <f>[1]шас6х4!AJ49</f>
        <v>292</v>
      </c>
      <c r="L237" s="30" t="str">
        <f>[1]шас6х4!AK49</f>
        <v>ZF9</v>
      </c>
      <c r="M237" s="31">
        <f>[1]шас6х4!AL49</f>
        <v>7.22</v>
      </c>
      <c r="N237" s="30">
        <f>[1]шас6х4!AM49</f>
        <v>5360</v>
      </c>
      <c r="O237" s="33" t="str">
        <f>[1]шас6х4!AN49</f>
        <v>─</v>
      </c>
      <c r="P237" s="33" t="str">
        <f>[1]шас6х4!AO49</f>
        <v>11.00R20 11R22,5</v>
      </c>
      <c r="Q237" s="33">
        <f>[1]шас6х4!AP49</f>
        <v>210</v>
      </c>
      <c r="R237" s="33" t="str">
        <f>[1]шас6х4!AQ49</f>
        <v>─</v>
      </c>
      <c r="S237" s="34" t="str">
        <f>[1]шас6х4!AR49</f>
        <v>МКБ, МОБ, дв. Cummins ISB6.7E5 300 (Е-5), ТНВД BOSCH, система нейтрализ. ОГ(AdBlue), Common Rail, КОМ FH 9767, бок. защита, выхлоп вверх, УВЭОС</v>
      </c>
    </row>
    <row r="238" spans="1:19" s="21" customFormat="1" ht="38.25" customHeight="1" x14ac:dyDescent="0.2">
      <c r="A238" s="21" t="str">
        <f t="shared" si="13"/>
        <v>065400000039384850</v>
      </c>
      <c r="B238" s="54" t="s">
        <v>251</v>
      </c>
      <c r="C238" s="87">
        <f>VLOOKUP(B238,[1]шас6х4!$A$6:$BF$50,2,FALSE)</f>
        <v>4039000</v>
      </c>
      <c r="D238" s="88">
        <f>VLOOKUP(B238,[1]шас6х4!$A$6:$AR$58,4,FALSE)</f>
        <v>4119000</v>
      </c>
      <c r="E238" s="36">
        <f t="shared" si="11"/>
        <v>1.019806882891805</v>
      </c>
      <c r="F238" s="37">
        <f t="shared" si="12"/>
        <v>80000</v>
      </c>
      <c r="G238" s="27" t="str">
        <f>[1]шас6х4!AF50</f>
        <v>8х4</v>
      </c>
      <c r="H238" s="28">
        <f>[1]шас6х4!AG50</f>
        <v>2</v>
      </c>
      <c r="I238" s="29">
        <f>[1]шас6х4!AH50</f>
        <v>21</v>
      </c>
      <c r="J238" s="30">
        <f>[1]шас6х4!AI50</f>
        <v>300</v>
      </c>
      <c r="K238" s="30">
        <f>[1]шас6х4!AJ50</f>
        <v>292</v>
      </c>
      <c r="L238" s="30" t="str">
        <f>[1]шас6х4!AK50</f>
        <v>ZF9</v>
      </c>
      <c r="M238" s="31">
        <f>[1]шас6х4!AL50</f>
        <v>7.22</v>
      </c>
      <c r="N238" s="30">
        <f>[1]шас6х4!AM50</f>
        <v>5360</v>
      </c>
      <c r="O238" s="33" t="str">
        <f>[1]шас6х4!AN50</f>
        <v>─</v>
      </c>
      <c r="P238" s="33" t="str">
        <f>[1]шас6х4!AO50</f>
        <v xml:space="preserve">295/80R22,5 </v>
      </c>
      <c r="Q238" s="33">
        <f>[1]шас6х4!AP50</f>
        <v>350</v>
      </c>
      <c r="R238" s="33" t="str">
        <f>[1]шас6х4!AQ50</f>
        <v>─</v>
      </c>
      <c r="S238" s="34" t="str">
        <f>[1]шас6х4!AR50</f>
        <v>МКБ, МОБ, дв. Cummins ISB6.7E5 300 (Е-5), ТНВД BOSCH, система нейтрализ. ОГ(AdBlue), Common Rail, КОМ FH 9767, бок. защита, аэродинамич.козырек, выхлоп вверх, УВЭОС</v>
      </c>
    </row>
    <row r="239" spans="1:19" s="21" customFormat="1" ht="38.25" customHeight="1" x14ac:dyDescent="0.2">
      <c r="A239" s="21" t="str">
        <f t="shared" si="13"/>
        <v>065600000031985350</v>
      </c>
      <c r="B239" s="54" t="s">
        <v>252</v>
      </c>
      <c r="C239" s="87">
        <f>VLOOKUP(B239,'[1]шас тяж'!$A$7:$BW$54,2,FALSE)</f>
        <v>8313000</v>
      </c>
      <c r="D239" s="88">
        <f>VLOOKUP(B239,'[1]шас тяж'!$A$6:$BB$41,4,FALSE)</f>
        <v>8463000</v>
      </c>
      <c r="E239" s="36">
        <f t="shared" si="11"/>
        <v>1.0180440274269218</v>
      </c>
      <c r="F239" s="37">
        <f t="shared" si="12"/>
        <v>150000</v>
      </c>
      <c r="G239" s="27" t="str">
        <f>'[1]шас тяж'!AO38</f>
        <v>8х8</v>
      </c>
      <c r="H239" s="28">
        <f>'[1]шас тяж'!AP38</f>
        <v>1</v>
      </c>
      <c r="I239" s="29">
        <f>'[1]шас тяж'!AQ38</f>
        <v>24.32</v>
      </c>
      <c r="J239" s="30">
        <f>'[1]шас тяж'!AR38</f>
        <v>400</v>
      </c>
      <c r="K239" s="30">
        <f>'[1]шас тяж'!AS38</f>
        <v>400</v>
      </c>
      <c r="L239" s="30" t="str">
        <f>'[1]шас тяж'!AT38</f>
        <v>ZF16</v>
      </c>
      <c r="M239" s="31">
        <f>'[1]шас тяж'!AU38</f>
        <v>6.33</v>
      </c>
      <c r="N239" s="30">
        <f>'[1]шас тяж'!AV38</f>
        <v>8135</v>
      </c>
      <c r="O239" s="33">
        <f>'[1]шас тяж'!AW38</f>
        <v>1</v>
      </c>
      <c r="P239" s="33" t="str">
        <f>'[1]шас тяж'!AX38</f>
        <v>16.00R20</v>
      </c>
      <c r="Q239" s="33" t="str">
        <f>'[1]шас тяж'!AY38</f>
        <v>2х350</v>
      </c>
      <c r="R239" s="33" t="str">
        <f>'[1]шас тяж'!AZ38</f>
        <v>кр-пет.</v>
      </c>
      <c r="S239" s="34" t="str">
        <f>'[1]шас тяж'!BA38</f>
        <v>МКБ, МОБ, дв. КАМАЗ-740.735-400 (E-5), топл. ап. BOSCH, система нейтрализ. ОГ(AdBlue), Common Rail, РК ZF РАSSАU VG 2000/300, КОМ NMV 221, КОМ NH/1C с насосом, ДЗК, аэродинамич.козырек, отоп. каб., сев. исп., УВЭОС</v>
      </c>
    </row>
    <row r="240" spans="1:19" s="21" customFormat="1" ht="38.25" customHeight="1" x14ac:dyDescent="0.2">
      <c r="A240" s="21" t="str">
        <f t="shared" si="13"/>
        <v>065600000039605350</v>
      </c>
      <c r="B240" s="61" t="s">
        <v>253</v>
      </c>
      <c r="C240" s="106">
        <f>VLOOKUP(B240,'[1]шас тяж'!$A$7:$BW$54,2,FALSE)</f>
        <v>7701000</v>
      </c>
      <c r="D240" s="107">
        <f>VLOOKUP(B240,'[1]шас тяж'!$A$6:$BB$41,4,FALSE)</f>
        <v>7701000</v>
      </c>
      <c r="E240" s="218">
        <f t="shared" si="11"/>
        <v>1</v>
      </c>
      <c r="F240" s="37">
        <f t="shared" si="12"/>
        <v>0</v>
      </c>
      <c r="G240" s="58" t="str">
        <f>'[1]шас тяж'!AO39</f>
        <v>8х8</v>
      </c>
      <c r="H240" s="62">
        <f>'[1]шас тяж'!AP39</f>
        <v>1</v>
      </c>
      <c r="I240" s="63">
        <f>'[1]шас тяж'!AQ39</f>
        <v>24.32</v>
      </c>
      <c r="J240" s="64">
        <f>'[1]шас тяж'!AR39</f>
        <v>400</v>
      </c>
      <c r="K240" s="64">
        <f>'[1]шас тяж'!AS39</f>
        <v>400</v>
      </c>
      <c r="L240" s="64" t="str">
        <f>'[1]шас тяж'!AT39</f>
        <v>ZF16</v>
      </c>
      <c r="M240" s="65">
        <f>'[1]шас тяж'!AU39</f>
        <v>6.33</v>
      </c>
      <c r="N240" s="64">
        <f>'[1]шас тяж'!AV39</f>
        <v>7395</v>
      </c>
      <c r="O240" s="65">
        <f>'[1]шас тяж'!AW39</f>
        <v>1</v>
      </c>
      <c r="P240" s="65" t="str">
        <f>'[1]шас тяж'!AX39</f>
        <v>16.00R20</v>
      </c>
      <c r="Q240" s="64">
        <f>'[1]шас тяж'!AY39</f>
        <v>350</v>
      </c>
      <c r="R240" s="65" t="str">
        <f>'[1]шас тяж'!AZ39</f>
        <v>─</v>
      </c>
      <c r="S240" s="108" t="str">
        <f>'[1]шас тяж'!BA39</f>
        <v>МКБ, МОБ, дв. КАМАЗ-740.735-400 (E-5), топл. ап. BOSCH, система нейтрализ. ОГ(AdBlue), Common Rail, отоп. каб., РК ZF РАSSАU VG 2000/300, УВЭОС, аэродинамич.козырек</v>
      </c>
    </row>
    <row r="241" spans="1:256" s="21" customFormat="1" ht="38.25" customHeight="1" x14ac:dyDescent="0.2">
      <c r="B241" s="61" t="s">
        <v>254</v>
      </c>
      <c r="C241" s="106">
        <f>VLOOKUP(B241,'[1]шас тяж'!$A$7:$BW$54,2,FALSE)</f>
        <v>5348000</v>
      </c>
      <c r="D241" s="107">
        <f>VLOOKUP(B241,'[1]шас тяж'!$A$6:$BB$41,4,FALSE)</f>
        <v>5448000</v>
      </c>
      <c r="E241" s="36">
        <f>D241/C241</f>
        <v>1.018698578908003</v>
      </c>
      <c r="F241" s="37">
        <f>D241-C241</f>
        <v>100000</v>
      </c>
      <c r="G241" s="58" t="str">
        <f>'[1]шас тяж'!AO40</f>
        <v>6x4</v>
      </c>
      <c r="H241" s="58">
        <f>'[1]шас тяж'!AP40</f>
        <v>2</v>
      </c>
      <c r="I241" s="58">
        <f>'[1]шас тяж'!AQ40</f>
        <v>30</v>
      </c>
      <c r="J241" s="58">
        <f>'[1]шас тяж'!AR40</f>
        <v>401</v>
      </c>
      <c r="K241" s="58">
        <f>'[1]шас тяж'!AS40</f>
        <v>401</v>
      </c>
      <c r="L241" s="58" t="str">
        <f>'[1]шас тяж'!AT40</f>
        <v>ZF16</v>
      </c>
      <c r="M241" s="58">
        <f>'[1]шас тяж'!AU40</f>
        <v>5.2619999999999996</v>
      </c>
      <c r="N241" s="58">
        <f>'[1]шас тяж'!AV40</f>
        <v>5015</v>
      </c>
      <c r="O241" s="58" t="str">
        <f>'[1]шас тяж'!AW40</f>
        <v>─</v>
      </c>
      <c r="P241" s="58" t="str">
        <f>'[1]шас тяж'!AX40</f>
        <v>12.00R24</v>
      </c>
      <c r="Q241" s="58">
        <f>'[1]шас тяж'!AY40</f>
        <v>350</v>
      </c>
      <c r="R241" s="58" t="str">
        <f>'[1]шас тяж'!AZ40</f>
        <v>─</v>
      </c>
      <c r="S241" s="60" t="str">
        <f>'[1]шас тяж'!BA40</f>
        <v>дв. Mercedes-Benz OM457LA (Евро-5), система нейтрализ. ОГ(AdBlue), КПП ZF 16 S 2225TO, вед. мосты Hande 16т., МКБ, МОБ, ASR, кабина Daimler (низкая), кондиционер, отопитель каб. Eberspacher Airtronic D2 24V, тахограф российского стандарта с блоком СКЗИ, УВЭОС</v>
      </c>
    </row>
    <row r="242" spans="1:256" s="21" customFormat="1" ht="51" x14ac:dyDescent="0.2">
      <c r="A242" s="21" t="str">
        <f t="shared" si="13"/>
        <v>065800000030516850</v>
      </c>
      <c r="B242" s="54" t="s">
        <v>255</v>
      </c>
      <c r="C242" s="87">
        <f>VLOOKUP(B242,'[1]шас тяж'!$A$7:$BW$54,2,FALSE)</f>
        <v>5767000</v>
      </c>
      <c r="D242" s="88">
        <f>VLOOKUP(B242,'[1]шас тяж'!$A$6:$BB$43,4,FALSE)</f>
        <v>5767000</v>
      </c>
      <c r="E242" s="218">
        <f t="shared" si="11"/>
        <v>1</v>
      </c>
      <c r="F242" s="37">
        <f t="shared" si="12"/>
        <v>0</v>
      </c>
      <c r="G242" s="27" t="str">
        <f>'[1]шас тяж'!AO41</f>
        <v>6x4</v>
      </c>
      <c r="H242" s="28">
        <f>'[1]шас тяж'!AP41</f>
        <v>2</v>
      </c>
      <c r="I242" s="29">
        <f>'[1]шас тяж'!AQ41</f>
        <v>29.6</v>
      </c>
      <c r="J242" s="30">
        <f>'[1]шас тяж'!AR41</f>
        <v>428</v>
      </c>
      <c r="K242" s="30">
        <f>'[1]шас тяж'!AS41</f>
        <v>428</v>
      </c>
      <c r="L242" s="30" t="str">
        <f>'[1]шас тяж'!AT41</f>
        <v>ZF16</v>
      </c>
      <c r="M242" s="31">
        <f>'[1]шас тяж'!AU41</f>
        <v>5.2619999999999996</v>
      </c>
      <c r="N242" s="30">
        <f>'[1]шас тяж'!AV41</f>
        <v>7400</v>
      </c>
      <c r="O242" s="31">
        <f>'[1]шас тяж'!AW41</f>
        <v>1</v>
      </c>
      <c r="P242" s="31" t="str">
        <f>'[1]шас тяж'!AX41</f>
        <v>12.00R24</v>
      </c>
      <c r="Q242" s="30">
        <f>'[1]шас тяж'!AY41</f>
        <v>500</v>
      </c>
      <c r="R242" s="31" t="str">
        <f>'[1]шас тяж'!AZ41</f>
        <v>шк-пет.</v>
      </c>
      <c r="S242" s="55" t="str">
        <f>'[1]шас тяж'!BA41</f>
        <v>дв. Mercedes-Benz OM457LA (Евро-5), система нейтрализ. ОГ(AdBlue), КПП ZF 16S2225TO, вед. мосты Hande 16т., МКБ, МОБ, ASR, каб. Daimler (низкая), кондиционер, отопитель каб. Webasto AT 2000 STC, тахограф российского стандарта с блоком СКЗИ, ДЗК, УВЭОС, боковая защита</v>
      </c>
    </row>
    <row r="243" spans="1:256" s="21" customFormat="1" ht="51" x14ac:dyDescent="0.2">
      <c r="B243" s="54" t="s">
        <v>256</v>
      </c>
      <c r="C243" s="87">
        <f>VLOOKUP(B243,'[1]шас тяж'!$A$7:$BW$54,2,FALSE)</f>
        <v>6291000</v>
      </c>
      <c r="D243" s="88">
        <f>VLOOKUP(B243,'[1]шас тяж'!$A$6:$BB$43,4,FALSE)</f>
        <v>6391000</v>
      </c>
      <c r="E243" s="36">
        <f>D243/C243</f>
        <v>1.0158957240502304</v>
      </c>
      <c r="F243" s="37">
        <f>D243-C243</f>
        <v>100000</v>
      </c>
      <c r="G243" s="27" t="str">
        <f>'[1]шас тяж'!AO42</f>
        <v xml:space="preserve"> 6x6</v>
      </c>
      <c r="H243" s="27">
        <f>'[1]шас тяж'!AP42</f>
        <v>2</v>
      </c>
      <c r="I243" s="27">
        <f>'[1]шас тяж'!AQ42</f>
        <v>29.1</v>
      </c>
      <c r="J243" s="27">
        <f>'[1]шас тяж'!AR42</f>
        <v>401</v>
      </c>
      <c r="K243" s="27">
        <f>'[1]шас тяж'!AS42</f>
        <v>401</v>
      </c>
      <c r="L243" s="27" t="str">
        <f>'[1]шас тяж'!AT42</f>
        <v>ZF16</v>
      </c>
      <c r="M243" s="27">
        <f>'[1]шас тяж'!AU42</f>
        <v>5.2619999999999996</v>
      </c>
      <c r="N243" s="27">
        <f>'[1]шас тяж'!AV42</f>
        <v>5015</v>
      </c>
      <c r="O243" s="27">
        <f>'[1]шас тяж'!AW42</f>
        <v>1</v>
      </c>
      <c r="P243" s="27" t="str">
        <f>'[1]шас тяж'!AX42</f>
        <v>12.00R24</v>
      </c>
      <c r="Q243" s="27">
        <f>'[1]шас тяж'!AY42</f>
        <v>350</v>
      </c>
      <c r="R243" s="27" t="str">
        <f>'[1]шас тяж'!AZ42</f>
        <v>─</v>
      </c>
      <c r="S243" s="56" t="str">
        <f>'[1]шас тяж'!BA42</f>
        <v>дв. Mercedes-Benz OM457LA (Евро-5), система нейтрализ. ОГ(AdBlue), КПП ZF 16 S 2225TO, вед. мосты Hande 16т., МКБ, МОБ, ASR, кабина Daimler (низкая), кондиционер, отопитель каб. Webasto AT 2000 STC, тахограф российского стандарта с блоком СКЗИ, УВЭОС, боковая защита</v>
      </c>
    </row>
    <row r="244" spans="1:256" s="21" customFormat="1" ht="51" x14ac:dyDescent="0.2">
      <c r="B244" s="54" t="s">
        <v>257</v>
      </c>
      <c r="C244" s="87">
        <f>VLOOKUP(B244,'[1]шас тяж'!$A$7:$BW$54,2,FALSE)</f>
        <v>6306000</v>
      </c>
      <c r="D244" s="109">
        <f>VLOOKUP(B244,'[1]шас тяж'!$A$6:$BB$54,4,FALSE)</f>
        <v>6454000</v>
      </c>
      <c r="E244" s="36">
        <f>D244/C244</f>
        <v>1.0234697113859816</v>
      </c>
      <c r="F244" s="37">
        <f>D244-C244</f>
        <v>148000</v>
      </c>
      <c r="G244" s="27" t="str">
        <f>'[1]шас тяж'!AO43</f>
        <v xml:space="preserve"> 6x6</v>
      </c>
      <c r="H244" s="33">
        <f>'[1]шас тяж'!AP43</f>
        <v>2</v>
      </c>
      <c r="I244" s="33">
        <f>'[1]шас тяж'!AQ43</f>
        <v>29.1</v>
      </c>
      <c r="J244" s="33">
        <f>'[1]шас тяж'!AR43</f>
        <v>401</v>
      </c>
      <c r="K244" s="33">
        <f>'[1]шас тяж'!AS43</f>
        <v>401</v>
      </c>
      <c r="L244" s="33" t="str">
        <f>'[1]шас тяж'!AT43</f>
        <v>ZF16</v>
      </c>
      <c r="M244" s="33">
        <f>'[1]шас тяж'!AU43</f>
        <v>5.2619999999999996</v>
      </c>
      <c r="N244" s="33">
        <f>'[1]шас тяж'!AV43</f>
        <v>5015</v>
      </c>
      <c r="O244" s="33">
        <f>'[1]шас тяж'!AW43</f>
        <v>1</v>
      </c>
      <c r="P244" s="33" t="str">
        <f>'[1]шас тяж'!AX43</f>
        <v>12.00R24</v>
      </c>
      <c r="Q244" s="33">
        <f>'[1]шас тяж'!AY43</f>
        <v>350</v>
      </c>
      <c r="R244" s="33" t="str">
        <f>'[1]шас тяж'!AZ43</f>
        <v>─</v>
      </c>
      <c r="S244" s="110" t="str">
        <f>'[1]шас тяж'!BA43</f>
        <v>дв. Mercedes-Benz OM457LA (Евро-5), система нейтрализ. ОГ(AdBlue), КПП ZF 16 S 2225TO, вед. мосты Hande 16т., МКБ, МОБ, ASR, кабина Daimler (низкая), кондиционер, отопитель каб. Webasto AT 2000 STC, тахограф российского стандарта с блоком СКЗИ, УВЭОС, боковая защита</v>
      </c>
    </row>
    <row r="245" spans="1:256" s="21" customFormat="1" ht="51" x14ac:dyDescent="0.2">
      <c r="B245" s="54" t="s">
        <v>258</v>
      </c>
      <c r="C245" s="87">
        <f>VLOOKUP(B245,'[1]шас тяж'!$A$7:$BW$54,2,FALSE)</f>
        <v>6052000</v>
      </c>
      <c r="D245" s="109">
        <f>VLOOKUP(B245,'[1]шас тяж'!$A$6:$BB$54,4,FALSE)</f>
        <v>6172000</v>
      </c>
      <c r="E245" s="36">
        <f>D245/C245</f>
        <v>1.0198281559814937</v>
      </c>
      <c r="F245" s="37">
        <f>D245-C245</f>
        <v>120000</v>
      </c>
      <c r="G245" s="27" t="str">
        <f>'[1]шас тяж'!AO44</f>
        <v>8х4</v>
      </c>
      <c r="H245" s="33">
        <f>'[1]шас тяж'!AP44</f>
        <v>2</v>
      </c>
      <c r="I245" s="33">
        <f>'[1]шас тяж'!AQ44</f>
        <v>37.549999999999997</v>
      </c>
      <c r="J245" s="33">
        <f>'[1]шас тяж'!AR44</f>
        <v>428</v>
      </c>
      <c r="K245" s="33">
        <f>'[1]шас тяж'!AS44</f>
        <v>428</v>
      </c>
      <c r="L245" s="33" t="str">
        <f>'[1]шас тяж'!AT44</f>
        <v>ZF16</v>
      </c>
      <c r="M245" s="33">
        <f>'[1]шас тяж'!AU44</f>
        <v>5.2619999999999996</v>
      </c>
      <c r="N245" s="33">
        <f>'[1]шас тяж'!AV44</f>
        <v>6070</v>
      </c>
      <c r="O245" s="33" t="str">
        <f>'[1]шас тяж'!AW44</f>
        <v>─</v>
      </c>
      <c r="P245" s="33" t="str">
        <f>'[1]шас тяж'!AX44</f>
        <v>12.00R24</v>
      </c>
      <c r="Q245" s="33">
        <f>'[1]шас тяж'!AY44</f>
        <v>350</v>
      </c>
      <c r="R245" s="33" t="str">
        <f>'[1]шас тяж'!AZ44</f>
        <v>-</v>
      </c>
      <c r="S245" s="110" t="str">
        <f>'[1]шас тяж'!BA44</f>
        <v>дв. Mercedes-Benz OM457LA (Евро-5), система нейтрализ. ОГ(AdBlue), КПП ZF 16 S 2225TO, вед. мосты Hande 16т., МКБ, МОБ, ASR, кабина Daimler (низкая), кондиционер, отопитель каб. Eberspacher Airtronic D2 24V, тахограф российского стандарта с блоком СКЗИ, УВЭОС</v>
      </c>
    </row>
    <row r="246" spans="1:256" s="21" customFormat="1" ht="51" x14ac:dyDescent="0.2">
      <c r="B246" s="54" t="s">
        <v>259</v>
      </c>
      <c r="C246" s="87">
        <f>VLOOKUP(B246,'[1]шас тяж'!$A$7:$BW$54,2,FALSE)</f>
        <v>5979000</v>
      </c>
      <c r="D246" s="109">
        <f>VLOOKUP(B246,'[1]шас тяж'!$A$6:$BB$54,4,FALSE)</f>
        <v>6099000</v>
      </c>
      <c r="E246" s="36">
        <f>D246/C246</f>
        <v>1.0200702458605118</v>
      </c>
      <c r="F246" s="37">
        <f>D246-C246</f>
        <v>120000</v>
      </c>
      <c r="G246" s="27" t="str">
        <f>'[1]шас тяж'!AO45</f>
        <v>8х4</v>
      </c>
      <c r="H246" s="33">
        <f>'[1]шас тяж'!AP45</f>
        <v>2</v>
      </c>
      <c r="I246" s="33">
        <f>'[1]шас тяж'!AQ45</f>
        <v>37.549999999999997</v>
      </c>
      <c r="J246" s="33">
        <f>'[1]шас тяж'!AR45</f>
        <v>428</v>
      </c>
      <c r="K246" s="33">
        <f>'[1]шас тяж'!AS45</f>
        <v>428</v>
      </c>
      <c r="L246" s="33" t="str">
        <f>'[1]шас тяж'!AT45</f>
        <v>ZF16</v>
      </c>
      <c r="M246" s="33">
        <f>'[1]шас тяж'!AU45</f>
        <v>5.2619999999999996</v>
      </c>
      <c r="N246" s="33">
        <f>'[1]шас тяж'!AV45</f>
        <v>7995</v>
      </c>
      <c r="O246" s="33" t="str">
        <f>'[1]шас тяж'!AW45</f>
        <v>─</v>
      </c>
      <c r="P246" s="33" t="str">
        <f>'[1]шас тяж'!AX45</f>
        <v>385/65 R22,5
315/80 R22,5</v>
      </c>
      <c r="Q246" s="33">
        <f>'[1]шас тяж'!AY45</f>
        <v>350</v>
      </c>
      <c r="R246" s="33" t="str">
        <f>'[1]шас тяж'!AZ45</f>
        <v>шк-пет.</v>
      </c>
      <c r="S246" s="110" t="str">
        <f>'[1]шас тяж'!BA45</f>
        <v>дв. Mercedes-Benz OM457LA (Евро-5), система нейтрализ. ОГ(AdBlue), КПП ZF 16 S 2225TO, вед. мосты Hande 16т., МКБ, МОБ, ASR, кабина Daimler (низкая), кондиционер, отопитель каб. Webasto AT 2000 STC, тахограф российского стандарта с блоком СКЗИ, УВЭОС</v>
      </c>
    </row>
    <row r="247" spans="1:256" s="21" customFormat="1" ht="51.75" thickBot="1" x14ac:dyDescent="0.25">
      <c r="B247" s="76" t="s">
        <v>260</v>
      </c>
      <c r="C247" s="111">
        <f>VLOOKUP(B247,'[1]шас тяж'!$A$7:$BW$54,2,FALSE)</f>
        <v>6116000</v>
      </c>
      <c r="D247" s="112">
        <f>VLOOKUP(B247,'[1]шас тяж'!$A$6:$BB$54,4,FALSE)</f>
        <v>6235000</v>
      </c>
      <c r="E247" s="48">
        <f>D247/C247</f>
        <v>1.0194571615434924</v>
      </c>
      <c r="F247" s="49">
        <f>D247-C247</f>
        <v>119000</v>
      </c>
      <c r="G247" s="77" t="str">
        <f>'[1]шас тяж'!AO46</f>
        <v>8х4</v>
      </c>
      <c r="H247" s="83">
        <f>'[1]шас тяж'!AP46</f>
        <v>2</v>
      </c>
      <c r="I247" s="83">
        <f>'[1]шас тяж'!AQ46</f>
        <v>37.549999999999997</v>
      </c>
      <c r="J247" s="83">
        <f>'[1]шас тяж'!AR46</f>
        <v>428</v>
      </c>
      <c r="K247" s="83">
        <f>'[1]шас тяж'!AS46</f>
        <v>428</v>
      </c>
      <c r="L247" s="83" t="str">
        <f>'[1]шас тяж'!AT46</f>
        <v>ZF16</v>
      </c>
      <c r="M247" s="83">
        <f>'[1]шас тяж'!AU46</f>
        <v>5.2619999999999996</v>
      </c>
      <c r="N247" s="83">
        <f>'[1]шас тяж'!AV46</f>
        <v>6070</v>
      </c>
      <c r="O247" s="83">
        <f>'[1]шас тяж'!AW46</f>
        <v>1</v>
      </c>
      <c r="P247" s="83" t="str">
        <f>'[1]шас тяж'!AX46</f>
        <v>12.00R24</v>
      </c>
      <c r="Q247" s="83">
        <f>'[1]шас тяж'!AY46</f>
        <v>350</v>
      </c>
      <c r="R247" s="83" t="str">
        <f>'[1]шас тяж'!AZ46</f>
        <v>-</v>
      </c>
      <c r="S247" s="113" t="str">
        <f>'[1]шас тяж'!BA46</f>
        <v>дв. Mercedes-Benz OM457LA (Евро-5), система нейтрализ. ОГ(AdBlue), КПП ZF 16 S 2225TO, вед. мосты Hande 16т., МКБ, МОБ, ASR, кабина Daimler (низкая), кондиционер, отопитель каб. Eberspacher Airtronic D2 24V, тахограф российского стандарта с блоком СКЗИ, УВЭОС</v>
      </c>
    </row>
    <row r="248" spans="1:256" s="114" customFormat="1" ht="14.25" customHeight="1" x14ac:dyDescent="0.2">
      <c r="A248" s="283" t="str">
        <f>'Осн прайс А '!A119</f>
        <v>*Предусмотрена выплата бонуса в размере 100 тыс. руб. за каждую единицу, начисление и выплата иных бонусов согласно действующей системе стимулирования не предусмотрены</v>
      </c>
      <c r="B248" s="283"/>
      <c r="C248" s="283"/>
      <c r="D248" s="283"/>
      <c r="E248" s="283"/>
      <c r="F248" s="283"/>
      <c r="G248" s="283"/>
      <c r="H248" s="283"/>
      <c r="I248" s="283"/>
      <c r="J248" s="283"/>
      <c r="K248" s="283"/>
      <c r="L248" s="283"/>
      <c r="M248" s="283"/>
      <c r="N248" s="283"/>
      <c r="O248" s="283"/>
      <c r="P248" s="283"/>
      <c r="Q248" s="283"/>
      <c r="R248" s="283"/>
      <c r="S248" s="283"/>
      <c r="IV248" s="115"/>
    </row>
    <row r="249" spans="1:256" s="114" customFormat="1" ht="14.25" customHeight="1" x14ac:dyDescent="0.2">
      <c r="B249" s="226" t="s">
        <v>261</v>
      </c>
      <c r="C249" s="226"/>
      <c r="D249" s="226"/>
      <c r="E249" s="226"/>
      <c r="F249" s="226"/>
      <c r="G249" s="226"/>
      <c r="H249" s="226"/>
      <c r="I249" s="226"/>
      <c r="J249" s="226"/>
      <c r="K249" s="226"/>
      <c r="L249" s="226"/>
      <c r="M249" s="226"/>
      <c r="N249" s="226"/>
      <c r="O249" s="226"/>
      <c r="P249" s="226"/>
      <c r="Q249" s="226"/>
      <c r="R249" s="226"/>
      <c r="S249" s="226"/>
    </row>
    <row r="250" spans="1:256" s="114" customFormat="1" ht="14.25" customHeight="1" x14ac:dyDescent="0.2">
      <c r="B250" s="224" t="s">
        <v>262</v>
      </c>
      <c r="C250" s="224"/>
      <c r="D250" s="224"/>
      <c r="E250" s="224"/>
      <c r="F250" s="224"/>
      <c r="G250" s="224"/>
      <c r="H250" s="224"/>
      <c r="I250" s="224"/>
      <c r="J250" s="224"/>
      <c r="K250" s="224"/>
      <c r="L250" s="224"/>
      <c r="M250" s="224"/>
      <c r="N250" s="224"/>
      <c r="O250" s="224"/>
      <c r="P250" s="224"/>
      <c r="Q250" s="224"/>
      <c r="R250" s="224"/>
      <c r="S250" s="224"/>
    </row>
    <row r="251" spans="1:256" s="114" customFormat="1" ht="14.25" customHeight="1" x14ac:dyDescent="0.2">
      <c r="B251" s="224" t="s">
        <v>263</v>
      </c>
      <c r="C251" s="224"/>
      <c r="D251" s="224"/>
      <c r="E251" s="224"/>
      <c r="F251" s="224"/>
      <c r="G251" s="224"/>
      <c r="H251" s="224"/>
      <c r="I251" s="224"/>
      <c r="J251" s="224"/>
      <c r="K251" s="224"/>
      <c r="L251" s="224"/>
      <c r="M251" s="224"/>
      <c r="N251" s="224"/>
      <c r="O251" s="224"/>
      <c r="P251" s="224"/>
      <c r="Q251" s="224"/>
      <c r="R251" s="224"/>
      <c r="S251" s="224"/>
    </row>
    <row r="252" spans="1:256" s="114" customFormat="1" ht="27.75" customHeight="1" x14ac:dyDescent="0.2">
      <c r="B252" s="224" t="s">
        <v>264</v>
      </c>
      <c r="C252" s="224"/>
      <c r="D252" s="224"/>
      <c r="E252" s="224"/>
      <c r="F252" s="224"/>
      <c r="G252" s="224"/>
      <c r="H252" s="224"/>
      <c r="I252" s="224"/>
      <c r="J252" s="224"/>
      <c r="K252" s="224"/>
      <c r="L252" s="224"/>
      <c r="M252" s="224"/>
      <c r="N252" s="224"/>
      <c r="O252" s="224"/>
      <c r="P252" s="224"/>
      <c r="Q252" s="224"/>
      <c r="R252" s="224"/>
      <c r="S252" s="224"/>
    </row>
    <row r="253" spans="1:256" s="114" customFormat="1" ht="28.5" customHeight="1" x14ac:dyDescent="0.2">
      <c r="B253" s="224" t="s">
        <v>265</v>
      </c>
      <c r="C253" s="224"/>
      <c r="D253" s="224"/>
      <c r="E253" s="224"/>
      <c r="F253" s="224"/>
      <c r="G253" s="224"/>
      <c r="H253" s="224"/>
      <c r="I253" s="224"/>
      <c r="J253" s="224"/>
      <c r="K253" s="224"/>
      <c r="L253" s="224"/>
      <c r="M253" s="224"/>
      <c r="N253" s="224"/>
      <c r="O253" s="224"/>
      <c r="P253" s="224"/>
      <c r="Q253" s="224"/>
      <c r="R253" s="224"/>
      <c r="S253" s="224"/>
    </row>
    <row r="254" spans="1:256" s="114" customFormat="1" ht="12.75" customHeight="1" x14ac:dyDescent="0.2">
      <c r="B254" s="224" t="s">
        <v>266</v>
      </c>
      <c r="C254" s="224"/>
      <c r="D254" s="224"/>
      <c r="E254" s="224"/>
      <c r="F254" s="224"/>
      <c r="G254" s="224"/>
      <c r="H254" s="224"/>
      <c r="I254" s="224"/>
      <c r="J254" s="224"/>
      <c r="K254" s="224"/>
      <c r="L254" s="224"/>
      <c r="M254" s="224"/>
      <c r="N254" s="224"/>
      <c r="O254" s="224"/>
      <c r="P254" s="224"/>
      <c r="Q254" s="224"/>
      <c r="R254" s="224"/>
      <c r="S254" s="224"/>
    </row>
    <row r="255" spans="1:256" s="114" customFormat="1" ht="15" customHeight="1" x14ac:dyDescent="0.2">
      <c r="B255" s="224" t="s">
        <v>267</v>
      </c>
      <c r="C255" s="224"/>
      <c r="D255" s="224"/>
      <c r="E255" s="224"/>
      <c r="F255" s="224"/>
      <c r="G255" s="224"/>
      <c r="H255" s="224"/>
      <c r="I255" s="224"/>
      <c r="J255" s="224"/>
      <c r="K255" s="224"/>
      <c r="L255" s="224"/>
      <c r="M255" s="224"/>
      <c r="N255" s="224"/>
      <c r="O255" s="224"/>
      <c r="P255" s="224"/>
      <c r="Q255" s="224"/>
      <c r="R255" s="224"/>
      <c r="S255" s="224"/>
    </row>
    <row r="256" spans="1:256" s="114" customFormat="1" ht="24.75" customHeight="1" x14ac:dyDescent="0.2">
      <c r="B256" s="224" t="s">
        <v>268</v>
      </c>
      <c r="C256" s="224"/>
      <c r="D256" s="224"/>
      <c r="E256" s="224"/>
      <c r="F256" s="224"/>
      <c r="G256" s="224"/>
      <c r="H256" s="224"/>
      <c r="I256" s="224"/>
      <c r="J256" s="224"/>
      <c r="K256" s="224"/>
      <c r="L256" s="224"/>
      <c r="M256" s="224"/>
      <c r="N256" s="224"/>
      <c r="O256" s="224"/>
      <c r="P256" s="224"/>
      <c r="Q256" s="224"/>
      <c r="R256" s="224"/>
      <c r="S256" s="224"/>
    </row>
    <row r="257" spans="1:19" s="114" customFormat="1" ht="15" customHeight="1" x14ac:dyDescent="0.2">
      <c r="B257" s="224" t="s">
        <v>269</v>
      </c>
      <c r="C257" s="224"/>
      <c r="D257" s="224"/>
      <c r="E257" s="224"/>
      <c r="F257" s="224"/>
      <c r="G257" s="224"/>
      <c r="H257" s="224"/>
      <c r="I257" s="224"/>
      <c r="J257" s="224"/>
      <c r="K257" s="224"/>
      <c r="L257" s="224"/>
      <c r="M257" s="224"/>
      <c r="N257" s="224"/>
      <c r="O257" s="224"/>
      <c r="P257" s="224"/>
      <c r="Q257" s="224"/>
      <c r="R257" s="224"/>
      <c r="S257" s="224"/>
    </row>
    <row r="258" spans="1:19" s="114" customFormat="1" ht="12" customHeight="1" x14ac:dyDescent="0.2">
      <c r="B258" s="225" t="s">
        <v>270</v>
      </c>
      <c r="C258" s="225"/>
      <c r="D258" s="225"/>
      <c r="E258" s="225"/>
      <c r="F258" s="225"/>
      <c r="G258" s="225"/>
      <c r="H258" s="225"/>
      <c r="I258" s="225"/>
      <c r="J258" s="225"/>
      <c r="K258" s="225"/>
      <c r="L258" s="225"/>
      <c r="M258" s="225"/>
      <c r="N258" s="225"/>
      <c r="O258" s="225"/>
      <c r="P258" s="225"/>
      <c r="Q258" s="225"/>
      <c r="R258" s="225"/>
      <c r="S258" s="225"/>
    </row>
    <row r="259" spans="1:19" s="114" customFormat="1" ht="8.25" customHeight="1" x14ac:dyDescent="0.2">
      <c r="B259" s="116"/>
      <c r="C259" s="116"/>
      <c r="D259" s="116"/>
      <c r="E259" s="219"/>
      <c r="F259" s="116"/>
      <c r="G259" s="116"/>
      <c r="H259" s="116"/>
      <c r="I259" s="116"/>
      <c r="J259" s="116"/>
      <c r="K259" s="116"/>
      <c r="L259" s="116"/>
      <c r="M259" s="116"/>
      <c r="N259" s="116"/>
      <c r="O259" s="116"/>
      <c r="P259" s="116"/>
      <c r="Q259" s="116"/>
      <c r="R259" s="116"/>
      <c r="S259" s="116"/>
    </row>
    <row r="260" spans="1:19" s="114" customFormat="1" ht="12" customHeight="1" x14ac:dyDescent="0.2">
      <c r="B260" s="224" t="s">
        <v>271</v>
      </c>
      <c r="C260" s="224"/>
      <c r="D260" s="224"/>
      <c r="E260" s="284"/>
      <c r="F260" s="224"/>
      <c r="G260" s="224"/>
      <c r="H260" s="224"/>
      <c r="I260" s="224"/>
      <c r="J260" s="224"/>
      <c r="K260" s="224"/>
      <c r="L260" s="224"/>
      <c r="M260" s="224"/>
      <c r="N260" s="224"/>
      <c r="O260" s="224"/>
      <c r="P260" s="224"/>
      <c r="Q260" s="224"/>
      <c r="R260" s="224"/>
      <c r="S260" s="224"/>
    </row>
    <row r="262" spans="1:19" ht="18.75" x14ac:dyDescent="0.3">
      <c r="B262" s="117" t="s">
        <v>272</v>
      </c>
      <c r="C262" s="118"/>
      <c r="D262" s="118"/>
      <c r="E262" s="121"/>
      <c r="F262" s="120"/>
      <c r="G262" s="118"/>
      <c r="H262" s="118"/>
      <c r="I262" s="121"/>
      <c r="J262" s="118"/>
      <c r="K262" s="118"/>
      <c r="L262" s="122"/>
      <c r="M262" s="119"/>
      <c r="N262" s="123"/>
    </row>
    <row r="263" spans="1:19" ht="18.75" x14ac:dyDescent="0.3">
      <c r="A263" s="125" t="s">
        <v>273</v>
      </c>
      <c r="B263" s="125" t="s">
        <v>273</v>
      </c>
      <c r="C263" s="118"/>
      <c r="D263" s="118"/>
      <c r="E263" s="121"/>
      <c r="F263" s="121"/>
      <c r="G263" s="118"/>
      <c r="H263" s="118"/>
      <c r="I263" s="122"/>
      <c r="J263" s="119"/>
      <c r="K263" s="123"/>
      <c r="L263" s="6"/>
      <c r="M263" s="6"/>
      <c r="N263" s="6"/>
      <c r="P263" s="1"/>
      <c r="Q263" s="126"/>
      <c r="R263" s="126"/>
      <c r="S263" s="125" t="s">
        <v>274</v>
      </c>
    </row>
  </sheetData>
  <autoFilter ref="A6:S258"/>
  <mergeCells count="32">
    <mergeCell ref="M4:M6"/>
    <mergeCell ref="N4:N6"/>
    <mergeCell ref="O4:O6"/>
    <mergeCell ref="P4:P6"/>
    <mergeCell ref="B4:B6"/>
    <mergeCell ref="C4:D5"/>
    <mergeCell ref="E4:F5"/>
    <mergeCell ref="B54:S54"/>
    <mergeCell ref="B119:S119"/>
    <mergeCell ref="G4:G6"/>
    <mergeCell ref="H4:H6"/>
    <mergeCell ref="I4:I6"/>
    <mergeCell ref="Q4:Q6"/>
    <mergeCell ref="R4:R6"/>
    <mergeCell ref="S4:S6"/>
    <mergeCell ref="B7:S7"/>
    <mergeCell ref="B22:S22"/>
    <mergeCell ref="B24:S24"/>
    <mergeCell ref="J4:K5"/>
    <mergeCell ref="L4:L6"/>
    <mergeCell ref="A248:S248"/>
    <mergeCell ref="B249:S249"/>
    <mergeCell ref="B250:S250"/>
    <mergeCell ref="B258:S258"/>
    <mergeCell ref="B260:S260"/>
    <mergeCell ref="B252:S252"/>
    <mergeCell ref="B253:S253"/>
    <mergeCell ref="B254:S254"/>
    <mergeCell ref="B255:S255"/>
    <mergeCell ref="B256:S256"/>
    <mergeCell ref="B257:S257"/>
    <mergeCell ref="B251:S251"/>
  </mergeCells>
  <printOptions horizontalCentered="1"/>
  <pageMargins left="0.19685039370078741" right="0.19685039370078741" top="0.19685039370078741" bottom="0.19685039370078741" header="0.19685039370078741" footer="0.11811023622047245"/>
  <pageSetup paperSize="9" scale="66" fitToHeight="25"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8</vt:i4>
      </vt:variant>
    </vt:vector>
  </HeadingPairs>
  <TitlesOfParts>
    <vt:vector size="12" baseType="lpstr">
      <vt:lpstr>Осн прайс А </vt:lpstr>
      <vt:lpstr>Доп. прайс В</vt:lpstr>
      <vt:lpstr>спец.прайс </vt:lpstr>
      <vt:lpstr>ДИНАМИКА</vt:lpstr>
      <vt:lpstr>ДИНАМИКА!Заголовки_для_печати</vt:lpstr>
      <vt:lpstr>'Доп. прайс В'!Заголовки_для_печати</vt:lpstr>
      <vt:lpstr>'Осн прайс А '!Заголовки_для_печати</vt:lpstr>
      <vt:lpstr>'спец.прайс '!Заголовки_для_печати</vt:lpstr>
      <vt:lpstr>ДИНАМИКА!Область_печати</vt:lpstr>
      <vt:lpstr>'Доп. прайс В'!Область_печати</vt:lpstr>
      <vt:lpstr>'Осн прайс А '!Область_печати</vt:lpstr>
      <vt:lpstr>'спец.прайс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Иванова Альбина Афаримовна</dc:creator>
  <cp:lastModifiedBy>Никулин Александр Владимирович</cp:lastModifiedBy>
  <dcterms:created xsi:type="dcterms:W3CDTF">2021-02-26T06:24:44Z</dcterms:created>
  <dcterms:modified xsi:type="dcterms:W3CDTF">2021-03-25T13:21:37Z</dcterms:modified>
</cp:coreProperties>
</file>