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vs\Desktop\ПРАЙСЫ\2021 год\"/>
    </mc:Choice>
  </mc:AlternateContent>
  <bookViews>
    <workbookView xWindow="0" yWindow="0" windowWidth="28800" windowHeight="11745"/>
  </bookViews>
  <sheets>
    <sheet name="Осн прайс А " sheetId="2" r:id="rId1"/>
    <sheet name="Доп. прайс В" sheetId="3" r:id="rId2"/>
    <sheet name="спец.прайс " sheetId="4" r:id="rId3"/>
    <sheet name="ДИНАМИКА" sheetId="1" r:id="rId4"/>
  </sheets>
  <externalReferences>
    <externalReference r:id="rId5"/>
    <externalReference r:id="rId6"/>
  </externalReferences>
  <definedNames>
    <definedName name="_xlnm._FilterDatabase" localSheetId="3" hidden="1">ДИНАМИКА!$A$6:$S$258</definedName>
    <definedName name="_xlnm._FilterDatabase" localSheetId="1" hidden="1">'Доп. прайс В'!$A$12:$Q$139</definedName>
    <definedName name="_xlnm._FilterDatabase" localSheetId="0" hidden="1">'Осн прайс А '!$A$12:$Q$129</definedName>
    <definedName name="_xlnm.Database">#REF!</definedName>
    <definedName name="_xlnm.Print_Titles" localSheetId="3">ДИНАМИКА!$3:$6</definedName>
    <definedName name="_xlnm.Print_Titles" localSheetId="1">'Доп. прайс В'!$10:$12</definedName>
    <definedName name="_xlnm.Print_Titles" localSheetId="0">'Осн прайс А '!$10:$12</definedName>
    <definedName name="_xlnm.Print_Titles" localSheetId="2">'спец.прайс '!$9:$11</definedName>
    <definedName name="_xlnm.Print_Area" localSheetId="3">ДИНАМИКА!$A$1:$S$263</definedName>
    <definedName name="_xlnm.Print_Area" localSheetId="1">'Доп. прайс В'!$A$1:$P$142</definedName>
    <definedName name="_xlnm.Print_Area" localSheetId="0">'Осн прайс А '!$A$1:$P$134</definedName>
    <definedName name="_xlnm.Print_Area" localSheetId="2">'спец.прайс '!$A$1:$P$31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4" l="1"/>
  <c r="O26" i="4"/>
  <c r="N26" i="4"/>
  <c r="M26" i="4"/>
  <c r="L26" i="4"/>
  <c r="K26" i="4"/>
  <c r="J26" i="4"/>
  <c r="I26" i="4"/>
  <c r="H26" i="4"/>
  <c r="G26" i="4"/>
  <c r="F26" i="4"/>
  <c r="E26" i="4"/>
  <c r="D26" i="4"/>
  <c r="B26" i="4"/>
  <c r="C26" i="4" s="1"/>
  <c r="A26" i="4"/>
  <c r="P25" i="4"/>
  <c r="O25" i="4"/>
  <c r="N25" i="4"/>
  <c r="M25" i="4"/>
  <c r="L25" i="4"/>
  <c r="K25" i="4"/>
  <c r="J25" i="4"/>
  <c r="I25" i="4"/>
  <c r="H25" i="4"/>
  <c r="G25" i="4"/>
  <c r="F25" i="4"/>
  <c r="E25" i="4"/>
  <c r="D25" i="4"/>
  <c r="B25" i="4"/>
  <c r="C25" i="4" s="1"/>
  <c r="A25" i="4"/>
  <c r="P24" i="4"/>
  <c r="O24" i="4"/>
  <c r="N24" i="4"/>
  <c r="M24" i="4"/>
  <c r="L24" i="4"/>
  <c r="K24" i="4"/>
  <c r="J24" i="4"/>
  <c r="I24" i="4"/>
  <c r="H24" i="4"/>
  <c r="G24" i="4"/>
  <c r="F24" i="4"/>
  <c r="E24" i="4"/>
  <c r="D24" i="4"/>
  <c r="B24" i="4"/>
  <c r="C24" i="4" s="1"/>
  <c r="A24" i="4"/>
  <c r="P23" i="4"/>
  <c r="O23" i="4"/>
  <c r="N23" i="4"/>
  <c r="M23" i="4"/>
  <c r="L23" i="4"/>
  <c r="K23" i="4"/>
  <c r="J23" i="4"/>
  <c r="I23" i="4"/>
  <c r="H23" i="4"/>
  <c r="G23" i="4"/>
  <c r="F23" i="4"/>
  <c r="E23" i="4"/>
  <c r="D23" i="4"/>
  <c r="B23" i="4"/>
  <c r="C23" i="4" s="1"/>
  <c r="A23" i="4"/>
  <c r="P22" i="4"/>
  <c r="O22" i="4"/>
  <c r="N22" i="4"/>
  <c r="M22" i="4"/>
  <c r="L22" i="4"/>
  <c r="K22" i="4"/>
  <c r="J22" i="4"/>
  <c r="I22" i="4"/>
  <c r="H22" i="4"/>
  <c r="G22" i="4"/>
  <c r="F22" i="4"/>
  <c r="E22" i="4"/>
  <c r="D22" i="4"/>
  <c r="B22" i="4"/>
  <c r="C22" i="4" s="1"/>
  <c r="A22" i="4"/>
  <c r="P21" i="4"/>
  <c r="O21" i="4"/>
  <c r="N21" i="4"/>
  <c r="M21" i="4"/>
  <c r="L21" i="4"/>
  <c r="K21" i="4"/>
  <c r="J21" i="4"/>
  <c r="I21" i="4"/>
  <c r="H21" i="4"/>
  <c r="G21" i="4"/>
  <c r="F21" i="4"/>
  <c r="E21" i="4"/>
  <c r="D21" i="4"/>
  <c r="B21" i="4"/>
  <c r="C21" i="4" s="1"/>
  <c r="A21" i="4"/>
  <c r="P20" i="4"/>
  <c r="O20" i="4"/>
  <c r="N20" i="4"/>
  <c r="M20" i="4"/>
  <c r="L20" i="4"/>
  <c r="K20" i="4"/>
  <c r="J20" i="4"/>
  <c r="I20" i="4"/>
  <c r="H20" i="4"/>
  <c r="G20" i="4"/>
  <c r="F20" i="4"/>
  <c r="E20" i="4"/>
  <c r="D20" i="4"/>
  <c r="B20" i="4"/>
  <c r="C20" i="4" s="1"/>
  <c r="A20" i="4"/>
  <c r="P19" i="4"/>
  <c r="O19" i="4"/>
  <c r="N19" i="4"/>
  <c r="M19" i="4"/>
  <c r="L19" i="4"/>
  <c r="K19" i="4"/>
  <c r="J19" i="4"/>
  <c r="I19" i="4"/>
  <c r="H19" i="4"/>
  <c r="G19" i="4"/>
  <c r="F19" i="4"/>
  <c r="E19" i="4"/>
  <c r="D19" i="4"/>
  <c r="B19" i="4"/>
  <c r="C19" i="4" s="1"/>
  <c r="A19" i="4"/>
  <c r="P18" i="4"/>
  <c r="O18" i="4"/>
  <c r="N18" i="4"/>
  <c r="M18" i="4"/>
  <c r="L18" i="4"/>
  <c r="K18" i="4"/>
  <c r="J18" i="4"/>
  <c r="I18" i="4"/>
  <c r="H18" i="4"/>
  <c r="G18" i="4"/>
  <c r="F18" i="4"/>
  <c r="E18" i="4"/>
  <c r="D18" i="4"/>
  <c r="B18" i="4"/>
  <c r="C18" i="4" s="1"/>
  <c r="A18" i="4"/>
  <c r="P17" i="4"/>
  <c r="O17" i="4"/>
  <c r="N17" i="4"/>
  <c r="M17" i="4"/>
  <c r="L17" i="4"/>
  <c r="K17" i="4"/>
  <c r="J17" i="4"/>
  <c r="I17" i="4"/>
  <c r="H17" i="4"/>
  <c r="G17" i="4"/>
  <c r="F17" i="4"/>
  <c r="E17" i="4"/>
  <c r="D17" i="4"/>
  <c r="B17" i="4"/>
  <c r="C17" i="4" s="1"/>
  <c r="A17" i="4"/>
  <c r="P16" i="4"/>
  <c r="O16" i="4"/>
  <c r="N16" i="4"/>
  <c r="M16" i="4"/>
  <c r="L16" i="4"/>
  <c r="K16" i="4"/>
  <c r="J16" i="4"/>
  <c r="I16" i="4"/>
  <c r="H16" i="4"/>
  <c r="G16" i="4"/>
  <c r="F16" i="4"/>
  <c r="E16" i="4"/>
  <c r="D16" i="4"/>
  <c r="B16" i="4"/>
  <c r="C16" i="4" s="1"/>
  <c r="A16" i="4"/>
  <c r="P15" i="4"/>
  <c r="O15" i="4"/>
  <c r="N15" i="4"/>
  <c r="M15" i="4"/>
  <c r="L15" i="4"/>
  <c r="K15" i="4"/>
  <c r="J15" i="4"/>
  <c r="I15" i="4"/>
  <c r="H15" i="4"/>
  <c r="G15" i="4"/>
  <c r="F15" i="4"/>
  <c r="E15" i="4"/>
  <c r="D15" i="4"/>
  <c r="B15" i="4"/>
  <c r="C15" i="4" s="1"/>
  <c r="A15" i="4"/>
  <c r="P14" i="4"/>
  <c r="O14" i="4"/>
  <c r="N14" i="4"/>
  <c r="M14" i="4"/>
  <c r="L14" i="4"/>
  <c r="K14" i="4"/>
  <c r="J14" i="4"/>
  <c r="I14" i="4"/>
  <c r="H14" i="4"/>
  <c r="G14" i="4"/>
  <c r="F14" i="4"/>
  <c r="E14" i="4"/>
  <c r="D14" i="4"/>
  <c r="B14" i="4"/>
  <c r="C14" i="4" s="1"/>
  <c r="A14" i="4"/>
  <c r="P13" i="4"/>
  <c r="O13" i="4"/>
  <c r="N13" i="4"/>
  <c r="M13" i="4"/>
  <c r="L13" i="4"/>
  <c r="K13" i="4"/>
  <c r="J13" i="4"/>
  <c r="I13" i="4"/>
  <c r="H13" i="4"/>
  <c r="G13" i="4"/>
  <c r="F13" i="4"/>
  <c r="E13" i="4"/>
  <c r="D13" i="4"/>
  <c r="B13" i="4"/>
  <c r="C13" i="4" s="1"/>
  <c r="A13" i="4"/>
  <c r="A12" i="4"/>
  <c r="A9" i="4"/>
  <c r="A138" i="3"/>
  <c r="P137" i="3"/>
  <c r="O137" i="3"/>
  <c r="N137" i="3"/>
  <c r="M137" i="3"/>
  <c r="L137" i="3"/>
  <c r="K137" i="3"/>
  <c r="J137" i="3"/>
  <c r="I137" i="3"/>
  <c r="H137" i="3"/>
  <c r="G137" i="3"/>
  <c r="F137" i="3"/>
  <c r="E137" i="3"/>
  <c r="D137" i="3"/>
  <c r="B137" i="3"/>
  <c r="C137" i="3" s="1"/>
  <c r="P136" i="3"/>
  <c r="O136" i="3"/>
  <c r="N136" i="3"/>
  <c r="M136" i="3"/>
  <c r="L136" i="3"/>
  <c r="K136" i="3"/>
  <c r="J136" i="3"/>
  <c r="I136" i="3"/>
  <c r="H136" i="3"/>
  <c r="G136" i="3"/>
  <c r="F136" i="3"/>
  <c r="E136" i="3"/>
  <c r="D136" i="3"/>
  <c r="B136" i="3"/>
  <c r="C136" i="3" s="1"/>
  <c r="P135" i="3"/>
  <c r="O135" i="3"/>
  <c r="N135" i="3"/>
  <c r="M135" i="3"/>
  <c r="L135" i="3"/>
  <c r="K135" i="3"/>
  <c r="J135" i="3"/>
  <c r="I135" i="3"/>
  <c r="H135" i="3"/>
  <c r="G135" i="3"/>
  <c r="F135" i="3"/>
  <c r="E135" i="3"/>
  <c r="D135" i="3"/>
  <c r="B135" i="3"/>
  <c r="P134" i="3"/>
  <c r="O134" i="3"/>
  <c r="N134" i="3"/>
  <c r="M134" i="3"/>
  <c r="L134" i="3"/>
  <c r="K134" i="3"/>
  <c r="J134" i="3"/>
  <c r="I134" i="3"/>
  <c r="H134" i="3"/>
  <c r="G134" i="3"/>
  <c r="F134" i="3"/>
  <c r="E134" i="3"/>
  <c r="D134" i="3"/>
  <c r="B134" i="3"/>
  <c r="C134" i="3" s="1"/>
  <c r="P133" i="3"/>
  <c r="O133" i="3"/>
  <c r="N133" i="3"/>
  <c r="M133" i="3"/>
  <c r="L133" i="3"/>
  <c r="K133" i="3"/>
  <c r="J133" i="3"/>
  <c r="I133" i="3"/>
  <c r="H133" i="3"/>
  <c r="G133" i="3"/>
  <c r="F133" i="3"/>
  <c r="E133" i="3"/>
  <c r="D133" i="3"/>
  <c r="B133" i="3"/>
  <c r="C133" i="3" s="1"/>
  <c r="P132" i="3"/>
  <c r="O132" i="3"/>
  <c r="N132" i="3"/>
  <c r="M132" i="3"/>
  <c r="L132" i="3"/>
  <c r="K132" i="3"/>
  <c r="J132" i="3"/>
  <c r="I132" i="3"/>
  <c r="H132" i="3"/>
  <c r="G132" i="3"/>
  <c r="F132" i="3"/>
  <c r="E132" i="3"/>
  <c r="D132" i="3"/>
  <c r="B132" i="3"/>
  <c r="C132" i="3" s="1"/>
  <c r="P131" i="3"/>
  <c r="O131" i="3"/>
  <c r="N131" i="3"/>
  <c r="M131" i="3"/>
  <c r="L131" i="3"/>
  <c r="K131" i="3"/>
  <c r="J131" i="3"/>
  <c r="I131" i="3"/>
  <c r="H131" i="3"/>
  <c r="G131" i="3"/>
  <c r="F131" i="3"/>
  <c r="E131" i="3"/>
  <c r="D131" i="3"/>
  <c r="B131" i="3"/>
  <c r="P130" i="3"/>
  <c r="O130" i="3"/>
  <c r="N130" i="3"/>
  <c r="M130" i="3"/>
  <c r="L130" i="3"/>
  <c r="K130" i="3"/>
  <c r="J130" i="3"/>
  <c r="I130" i="3"/>
  <c r="H130" i="3"/>
  <c r="G130" i="3"/>
  <c r="F130" i="3"/>
  <c r="E130" i="3"/>
  <c r="D130" i="3"/>
  <c r="B130" i="3"/>
  <c r="C130" i="3" s="1"/>
  <c r="P129" i="3"/>
  <c r="O129" i="3"/>
  <c r="N129" i="3"/>
  <c r="M129" i="3"/>
  <c r="L129" i="3"/>
  <c r="K129" i="3"/>
  <c r="J129" i="3"/>
  <c r="I129" i="3"/>
  <c r="H129" i="3"/>
  <c r="G129" i="3"/>
  <c r="F129" i="3"/>
  <c r="E129" i="3"/>
  <c r="D129" i="3"/>
  <c r="B129" i="3"/>
  <c r="C129" i="3" s="1"/>
  <c r="P128" i="3"/>
  <c r="O128" i="3"/>
  <c r="N128" i="3"/>
  <c r="M128" i="3"/>
  <c r="L128" i="3"/>
  <c r="K128" i="3"/>
  <c r="J128" i="3"/>
  <c r="I128" i="3"/>
  <c r="H128" i="3"/>
  <c r="G128" i="3"/>
  <c r="F128" i="3"/>
  <c r="E128" i="3"/>
  <c r="D128" i="3"/>
  <c r="B128" i="3"/>
  <c r="C128" i="3" s="1"/>
  <c r="P127" i="3"/>
  <c r="O127" i="3"/>
  <c r="N127" i="3"/>
  <c r="M127" i="3"/>
  <c r="L127" i="3"/>
  <c r="K127" i="3"/>
  <c r="J127" i="3"/>
  <c r="I127" i="3"/>
  <c r="H127" i="3"/>
  <c r="G127" i="3"/>
  <c r="F127" i="3"/>
  <c r="E127" i="3"/>
  <c r="D127" i="3"/>
  <c r="B127" i="3"/>
  <c r="P126" i="3"/>
  <c r="O126" i="3"/>
  <c r="N126" i="3"/>
  <c r="M126" i="3"/>
  <c r="L126" i="3"/>
  <c r="K126" i="3"/>
  <c r="J126" i="3"/>
  <c r="I126" i="3"/>
  <c r="H126" i="3"/>
  <c r="G126" i="3"/>
  <c r="F126" i="3"/>
  <c r="E126" i="3"/>
  <c r="D126" i="3"/>
  <c r="B126" i="3"/>
  <c r="C126" i="3" s="1"/>
  <c r="P125" i="3"/>
  <c r="O125" i="3"/>
  <c r="N125" i="3"/>
  <c r="M125" i="3"/>
  <c r="L125" i="3"/>
  <c r="K125" i="3"/>
  <c r="J125" i="3"/>
  <c r="I125" i="3"/>
  <c r="H125" i="3"/>
  <c r="G125" i="3"/>
  <c r="F125" i="3"/>
  <c r="E125" i="3"/>
  <c r="D125" i="3"/>
  <c r="B125" i="3"/>
  <c r="C125" i="3" s="1"/>
  <c r="P124" i="3"/>
  <c r="O124" i="3"/>
  <c r="N124" i="3"/>
  <c r="M124" i="3"/>
  <c r="L124" i="3"/>
  <c r="K124" i="3"/>
  <c r="J124" i="3"/>
  <c r="I124" i="3"/>
  <c r="H124" i="3"/>
  <c r="G124" i="3"/>
  <c r="F124" i="3"/>
  <c r="E124" i="3"/>
  <c r="D124" i="3"/>
  <c r="B124" i="3"/>
  <c r="C124" i="3" s="1"/>
  <c r="P123" i="3"/>
  <c r="O123" i="3"/>
  <c r="N123" i="3"/>
  <c r="M123" i="3"/>
  <c r="L123" i="3"/>
  <c r="K123" i="3"/>
  <c r="J123" i="3"/>
  <c r="I123" i="3"/>
  <c r="H123" i="3"/>
  <c r="G123" i="3"/>
  <c r="F123" i="3"/>
  <c r="E123" i="3"/>
  <c r="D123" i="3"/>
  <c r="B123" i="3"/>
  <c r="P122" i="3"/>
  <c r="O122" i="3"/>
  <c r="N122" i="3"/>
  <c r="M122" i="3"/>
  <c r="L122" i="3"/>
  <c r="K122" i="3"/>
  <c r="J122" i="3"/>
  <c r="I122" i="3"/>
  <c r="H122" i="3"/>
  <c r="G122" i="3"/>
  <c r="F122" i="3"/>
  <c r="E122" i="3"/>
  <c r="D122" i="3"/>
  <c r="B122" i="3"/>
  <c r="C122" i="3" s="1"/>
  <c r="P121" i="3"/>
  <c r="O121" i="3"/>
  <c r="N121" i="3"/>
  <c r="M121" i="3"/>
  <c r="L121" i="3"/>
  <c r="K121" i="3"/>
  <c r="J121" i="3"/>
  <c r="I121" i="3"/>
  <c r="H121" i="3"/>
  <c r="G121" i="3"/>
  <c r="F121" i="3"/>
  <c r="E121" i="3"/>
  <c r="D121" i="3"/>
  <c r="B121" i="3"/>
  <c r="C121" i="3" s="1"/>
  <c r="P120" i="3"/>
  <c r="O120" i="3"/>
  <c r="N120" i="3"/>
  <c r="M120" i="3"/>
  <c r="L120" i="3"/>
  <c r="K120" i="3"/>
  <c r="J120" i="3"/>
  <c r="I120" i="3"/>
  <c r="H120" i="3"/>
  <c r="G120" i="3"/>
  <c r="F120" i="3"/>
  <c r="E120" i="3"/>
  <c r="D120" i="3"/>
  <c r="B120" i="3"/>
  <c r="C120" i="3" s="1"/>
  <c r="P119" i="3"/>
  <c r="O119" i="3"/>
  <c r="N119" i="3"/>
  <c r="M119" i="3"/>
  <c r="L119" i="3"/>
  <c r="K119" i="3"/>
  <c r="J119" i="3"/>
  <c r="I119" i="3"/>
  <c r="H119" i="3"/>
  <c r="G119" i="3"/>
  <c r="F119" i="3"/>
  <c r="E119" i="3"/>
  <c r="D119" i="3"/>
  <c r="B119" i="3"/>
  <c r="P118" i="3"/>
  <c r="O118" i="3"/>
  <c r="N118" i="3"/>
  <c r="M118" i="3"/>
  <c r="L118" i="3"/>
  <c r="K118" i="3"/>
  <c r="J118" i="3"/>
  <c r="I118" i="3"/>
  <c r="H118" i="3"/>
  <c r="G118" i="3"/>
  <c r="F118" i="3"/>
  <c r="E118" i="3"/>
  <c r="D118" i="3"/>
  <c r="B118" i="3"/>
  <c r="C118" i="3" s="1"/>
  <c r="P117" i="3"/>
  <c r="O117" i="3"/>
  <c r="N117" i="3"/>
  <c r="M117" i="3"/>
  <c r="L117" i="3"/>
  <c r="K117" i="3"/>
  <c r="J117" i="3"/>
  <c r="I117" i="3"/>
  <c r="H117" i="3"/>
  <c r="G117" i="3"/>
  <c r="F117" i="3"/>
  <c r="E117" i="3"/>
  <c r="D117" i="3"/>
  <c r="B117" i="3"/>
  <c r="C117" i="3" s="1"/>
  <c r="P116" i="3"/>
  <c r="O116" i="3"/>
  <c r="N116" i="3"/>
  <c r="M116" i="3"/>
  <c r="L116" i="3"/>
  <c r="K116" i="3"/>
  <c r="J116" i="3"/>
  <c r="I116" i="3"/>
  <c r="H116" i="3"/>
  <c r="G116" i="3"/>
  <c r="F116" i="3"/>
  <c r="E116" i="3"/>
  <c r="D116" i="3"/>
  <c r="B116" i="3"/>
  <c r="C116" i="3" s="1"/>
  <c r="P115" i="3"/>
  <c r="O115" i="3"/>
  <c r="N115" i="3"/>
  <c r="M115" i="3"/>
  <c r="L115" i="3"/>
  <c r="K115" i="3"/>
  <c r="J115" i="3"/>
  <c r="I115" i="3"/>
  <c r="H115" i="3"/>
  <c r="G115" i="3"/>
  <c r="F115" i="3"/>
  <c r="E115" i="3"/>
  <c r="D115" i="3"/>
  <c r="B115" i="3"/>
  <c r="C115" i="3" s="1"/>
  <c r="P114" i="3"/>
  <c r="O114" i="3"/>
  <c r="N114" i="3"/>
  <c r="M114" i="3"/>
  <c r="L114" i="3"/>
  <c r="K114" i="3"/>
  <c r="J114" i="3"/>
  <c r="I114" i="3"/>
  <c r="H114" i="3"/>
  <c r="G114" i="3"/>
  <c r="F114" i="3"/>
  <c r="E114" i="3"/>
  <c r="D114" i="3"/>
  <c r="B114" i="3"/>
  <c r="C114" i="3" s="1"/>
  <c r="P113" i="3"/>
  <c r="O113" i="3"/>
  <c r="N113" i="3"/>
  <c r="M113" i="3"/>
  <c r="L113" i="3"/>
  <c r="K113" i="3"/>
  <c r="J113" i="3"/>
  <c r="I113" i="3"/>
  <c r="H113" i="3"/>
  <c r="G113" i="3"/>
  <c r="F113" i="3"/>
  <c r="E113" i="3"/>
  <c r="D113" i="3"/>
  <c r="B113" i="3"/>
  <c r="C113" i="3" s="1"/>
  <c r="P112" i="3"/>
  <c r="O112" i="3"/>
  <c r="N112" i="3"/>
  <c r="M112" i="3"/>
  <c r="L112" i="3"/>
  <c r="K112" i="3"/>
  <c r="J112" i="3"/>
  <c r="I112" i="3"/>
  <c r="H112" i="3"/>
  <c r="G112" i="3"/>
  <c r="F112" i="3"/>
  <c r="E112" i="3"/>
  <c r="D112" i="3"/>
  <c r="B112" i="3"/>
  <c r="P111" i="3"/>
  <c r="O111" i="3"/>
  <c r="N111" i="3"/>
  <c r="M111" i="3"/>
  <c r="L111" i="3"/>
  <c r="K111" i="3"/>
  <c r="J111" i="3"/>
  <c r="I111" i="3"/>
  <c r="H111" i="3"/>
  <c r="G111" i="3"/>
  <c r="F111" i="3"/>
  <c r="E111" i="3"/>
  <c r="D111" i="3"/>
  <c r="B111" i="3"/>
  <c r="P110" i="3"/>
  <c r="O110" i="3"/>
  <c r="N110" i="3"/>
  <c r="M110" i="3"/>
  <c r="L110" i="3"/>
  <c r="K110" i="3"/>
  <c r="J110" i="3"/>
  <c r="I110" i="3"/>
  <c r="H110" i="3"/>
  <c r="G110" i="3"/>
  <c r="F110" i="3"/>
  <c r="E110" i="3"/>
  <c r="D110" i="3"/>
  <c r="C110" i="3"/>
  <c r="B110" i="3"/>
  <c r="P109" i="3"/>
  <c r="O109" i="3"/>
  <c r="N109" i="3"/>
  <c r="M109" i="3"/>
  <c r="L109" i="3"/>
  <c r="K109" i="3"/>
  <c r="J109" i="3"/>
  <c r="I109" i="3"/>
  <c r="H109" i="3"/>
  <c r="G109" i="3"/>
  <c r="F109" i="3"/>
  <c r="E109" i="3"/>
  <c r="D109" i="3"/>
  <c r="B109" i="3"/>
  <c r="C109" i="3" s="1"/>
  <c r="P108" i="3"/>
  <c r="O108" i="3"/>
  <c r="N108" i="3"/>
  <c r="M108" i="3"/>
  <c r="L108" i="3"/>
  <c r="K108" i="3"/>
  <c r="J108" i="3"/>
  <c r="I108" i="3"/>
  <c r="H108" i="3"/>
  <c r="G108" i="3"/>
  <c r="F108" i="3"/>
  <c r="E108" i="3"/>
  <c r="D108" i="3"/>
  <c r="B108" i="3"/>
  <c r="C108" i="3" s="1"/>
  <c r="P107" i="3"/>
  <c r="O107" i="3"/>
  <c r="N107" i="3"/>
  <c r="M107" i="3"/>
  <c r="L107" i="3"/>
  <c r="K107" i="3"/>
  <c r="J107" i="3"/>
  <c r="I107" i="3"/>
  <c r="H107" i="3"/>
  <c r="G107" i="3"/>
  <c r="F107" i="3"/>
  <c r="E107" i="3"/>
  <c r="D107" i="3"/>
  <c r="B107" i="3"/>
  <c r="P106" i="3"/>
  <c r="O106" i="3"/>
  <c r="N106" i="3"/>
  <c r="M106" i="3"/>
  <c r="L106" i="3"/>
  <c r="K106" i="3"/>
  <c r="J106" i="3"/>
  <c r="I106" i="3"/>
  <c r="H106" i="3"/>
  <c r="G106" i="3"/>
  <c r="F106" i="3"/>
  <c r="E106" i="3"/>
  <c r="D106" i="3"/>
  <c r="B106" i="3"/>
  <c r="C106" i="3" s="1"/>
  <c r="P105" i="3"/>
  <c r="O105" i="3"/>
  <c r="N105" i="3"/>
  <c r="M105" i="3"/>
  <c r="L105" i="3"/>
  <c r="K105" i="3"/>
  <c r="J105" i="3"/>
  <c r="I105" i="3"/>
  <c r="H105" i="3"/>
  <c r="G105" i="3"/>
  <c r="F105" i="3"/>
  <c r="E105" i="3"/>
  <c r="D105" i="3"/>
  <c r="B105" i="3"/>
  <c r="C105" i="3" s="1"/>
  <c r="P104" i="3"/>
  <c r="O104" i="3"/>
  <c r="N104" i="3"/>
  <c r="M104" i="3"/>
  <c r="L104" i="3"/>
  <c r="K104" i="3"/>
  <c r="J104" i="3"/>
  <c r="I104" i="3"/>
  <c r="H104" i="3"/>
  <c r="G104" i="3"/>
  <c r="F104" i="3"/>
  <c r="E104" i="3"/>
  <c r="D104" i="3"/>
  <c r="B104" i="3"/>
  <c r="P103" i="3"/>
  <c r="O103" i="3"/>
  <c r="N103" i="3"/>
  <c r="M103" i="3"/>
  <c r="L103" i="3"/>
  <c r="K103" i="3"/>
  <c r="J103" i="3"/>
  <c r="I103" i="3"/>
  <c r="H103" i="3"/>
  <c r="G103" i="3"/>
  <c r="F103" i="3"/>
  <c r="E103" i="3"/>
  <c r="D103" i="3"/>
  <c r="B103" i="3"/>
  <c r="P102" i="3"/>
  <c r="O102" i="3"/>
  <c r="N102" i="3"/>
  <c r="M102" i="3"/>
  <c r="L102" i="3"/>
  <c r="K102" i="3"/>
  <c r="J102" i="3"/>
  <c r="I102" i="3"/>
  <c r="H102" i="3"/>
  <c r="G102" i="3"/>
  <c r="F102" i="3"/>
  <c r="E102" i="3"/>
  <c r="D102" i="3"/>
  <c r="B102" i="3"/>
  <c r="C102" i="3" s="1"/>
  <c r="P101" i="3"/>
  <c r="O101" i="3"/>
  <c r="N101" i="3"/>
  <c r="M101" i="3"/>
  <c r="L101" i="3"/>
  <c r="K101" i="3"/>
  <c r="J101" i="3"/>
  <c r="I101" i="3"/>
  <c r="H101" i="3"/>
  <c r="G101" i="3"/>
  <c r="F101" i="3"/>
  <c r="E101" i="3"/>
  <c r="D101" i="3"/>
  <c r="B101" i="3"/>
  <c r="C101" i="3" s="1"/>
  <c r="P100" i="3"/>
  <c r="O100" i="3"/>
  <c r="N100" i="3"/>
  <c r="M100" i="3"/>
  <c r="L100" i="3"/>
  <c r="K100" i="3"/>
  <c r="J100" i="3"/>
  <c r="I100" i="3"/>
  <c r="H100" i="3"/>
  <c r="G100" i="3"/>
  <c r="F100" i="3"/>
  <c r="E100" i="3"/>
  <c r="D100" i="3"/>
  <c r="B100" i="3"/>
  <c r="C100" i="3" s="1"/>
  <c r="P99" i="3"/>
  <c r="O99" i="3"/>
  <c r="N99" i="3"/>
  <c r="M99" i="3"/>
  <c r="L99" i="3"/>
  <c r="K99" i="3"/>
  <c r="J99" i="3"/>
  <c r="I99" i="3"/>
  <c r="H99" i="3"/>
  <c r="G99" i="3"/>
  <c r="F99" i="3"/>
  <c r="E99" i="3"/>
  <c r="D99" i="3"/>
  <c r="B99" i="3"/>
  <c r="P98" i="3"/>
  <c r="O98" i="3"/>
  <c r="N98" i="3"/>
  <c r="M98" i="3"/>
  <c r="L98" i="3"/>
  <c r="K98" i="3"/>
  <c r="J98" i="3"/>
  <c r="I98" i="3"/>
  <c r="H98" i="3"/>
  <c r="G98" i="3"/>
  <c r="F98" i="3"/>
  <c r="E98" i="3"/>
  <c r="D98" i="3"/>
  <c r="B98" i="3"/>
  <c r="C98" i="3" s="1"/>
  <c r="P97" i="3"/>
  <c r="O97" i="3"/>
  <c r="N97" i="3"/>
  <c r="M97" i="3"/>
  <c r="L97" i="3"/>
  <c r="K97" i="3"/>
  <c r="J97" i="3"/>
  <c r="I97" i="3"/>
  <c r="H97" i="3"/>
  <c r="G97" i="3"/>
  <c r="F97" i="3"/>
  <c r="E97" i="3"/>
  <c r="D97" i="3"/>
  <c r="B97" i="3"/>
  <c r="C97" i="3" s="1"/>
  <c r="P96" i="3"/>
  <c r="O96" i="3"/>
  <c r="N96" i="3"/>
  <c r="M96" i="3"/>
  <c r="L96" i="3"/>
  <c r="K96" i="3"/>
  <c r="J96" i="3"/>
  <c r="I96" i="3"/>
  <c r="H96" i="3"/>
  <c r="G96" i="3"/>
  <c r="F96" i="3"/>
  <c r="E96" i="3"/>
  <c r="D96" i="3"/>
  <c r="B96" i="3"/>
  <c r="P95" i="3"/>
  <c r="O95" i="3"/>
  <c r="N95" i="3"/>
  <c r="M95" i="3"/>
  <c r="L95" i="3"/>
  <c r="K95" i="3"/>
  <c r="J95" i="3"/>
  <c r="I95" i="3"/>
  <c r="H95" i="3"/>
  <c r="G95" i="3"/>
  <c r="F95" i="3"/>
  <c r="E95" i="3"/>
  <c r="D95" i="3"/>
  <c r="B95" i="3"/>
  <c r="C95" i="3" s="1"/>
  <c r="P94" i="3"/>
  <c r="O94" i="3"/>
  <c r="N94" i="3"/>
  <c r="M94" i="3"/>
  <c r="L94" i="3"/>
  <c r="K94" i="3"/>
  <c r="J94" i="3"/>
  <c r="I94" i="3"/>
  <c r="H94" i="3"/>
  <c r="G94" i="3"/>
  <c r="F94" i="3"/>
  <c r="E94" i="3"/>
  <c r="D94" i="3"/>
  <c r="C94" i="3"/>
  <c r="B94" i="3"/>
  <c r="P93" i="3"/>
  <c r="O93" i="3"/>
  <c r="N93" i="3"/>
  <c r="M93" i="3"/>
  <c r="L93" i="3"/>
  <c r="K93" i="3"/>
  <c r="J93" i="3"/>
  <c r="I93" i="3"/>
  <c r="H93" i="3"/>
  <c r="G93" i="3"/>
  <c r="F93" i="3"/>
  <c r="E93" i="3"/>
  <c r="D93" i="3"/>
  <c r="B93" i="3"/>
  <c r="C93" i="3" s="1"/>
  <c r="P92" i="3"/>
  <c r="O92" i="3"/>
  <c r="N92" i="3"/>
  <c r="M92" i="3"/>
  <c r="L92" i="3"/>
  <c r="K92" i="3"/>
  <c r="J92" i="3"/>
  <c r="I92" i="3"/>
  <c r="H92" i="3"/>
  <c r="G92" i="3"/>
  <c r="F92" i="3"/>
  <c r="E92" i="3"/>
  <c r="D92" i="3"/>
  <c r="B92" i="3"/>
  <c r="P91" i="3"/>
  <c r="O91" i="3"/>
  <c r="N91" i="3"/>
  <c r="M91" i="3"/>
  <c r="L91" i="3"/>
  <c r="K91" i="3"/>
  <c r="J91" i="3"/>
  <c r="I91" i="3"/>
  <c r="H91" i="3"/>
  <c r="G91" i="3"/>
  <c r="F91" i="3"/>
  <c r="E91" i="3"/>
  <c r="D91" i="3"/>
  <c r="B91" i="3"/>
  <c r="C91" i="3" s="1"/>
  <c r="P90" i="3"/>
  <c r="O90" i="3"/>
  <c r="N90" i="3"/>
  <c r="M90" i="3"/>
  <c r="L90" i="3"/>
  <c r="K90" i="3"/>
  <c r="J90" i="3"/>
  <c r="I90" i="3"/>
  <c r="H90" i="3"/>
  <c r="G90" i="3"/>
  <c r="F90" i="3"/>
  <c r="E90" i="3"/>
  <c r="D90" i="3"/>
  <c r="B90" i="3"/>
  <c r="C90" i="3" s="1"/>
  <c r="P89" i="3"/>
  <c r="O89" i="3"/>
  <c r="N89" i="3"/>
  <c r="M89" i="3"/>
  <c r="L89" i="3"/>
  <c r="K89" i="3"/>
  <c r="J89" i="3"/>
  <c r="I89" i="3"/>
  <c r="H89" i="3"/>
  <c r="G89" i="3"/>
  <c r="F89" i="3"/>
  <c r="E89" i="3"/>
  <c r="D89" i="3"/>
  <c r="B89" i="3"/>
  <c r="P88" i="3"/>
  <c r="O88" i="3"/>
  <c r="N88" i="3"/>
  <c r="M88" i="3"/>
  <c r="L88" i="3"/>
  <c r="K88" i="3"/>
  <c r="J88" i="3"/>
  <c r="I88" i="3"/>
  <c r="H88" i="3"/>
  <c r="G88" i="3"/>
  <c r="F88" i="3"/>
  <c r="E88" i="3"/>
  <c r="D88" i="3"/>
  <c r="B88" i="3"/>
  <c r="P87" i="3"/>
  <c r="O87" i="3"/>
  <c r="N87" i="3"/>
  <c r="M87" i="3"/>
  <c r="L87" i="3"/>
  <c r="K87" i="3"/>
  <c r="J87" i="3"/>
  <c r="I87" i="3"/>
  <c r="H87" i="3"/>
  <c r="G87" i="3"/>
  <c r="F87" i="3"/>
  <c r="E87" i="3"/>
  <c r="D87" i="3"/>
  <c r="B87" i="3"/>
  <c r="C87" i="3" s="1"/>
  <c r="P86" i="3"/>
  <c r="O86" i="3"/>
  <c r="N86" i="3"/>
  <c r="M86" i="3"/>
  <c r="L86" i="3"/>
  <c r="K86" i="3"/>
  <c r="J86" i="3"/>
  <c r="I86" i="3"/>
  <c r="H86" i="3"/>
  <c r="G86" i="3"/>
  <c r="F86" i="3"/>
  <c r="E86" i="3"/>
  <c r="D86" i="3"/>
  <c r="B86" i="3"/>
  <c r="C86" i="3" s="1"/>
  <c r="P85" i="3"/>
  <c r="O85" i="3"/>
  <c r="N85" i="3"/>
  <c r="M85" i="3"/>
  <c r="L85" i="3"/>
  <c r="K85" i="3"/>
  <c r="J85" i="3"/>
  <c r="I85" i="3"/>
  <c r="H85" i="3"/>
  <c r="G85" i="3"/>
  <c r="F85" i="3"/>
  <c r="E85" i="3"/>
  <c r="D85" i="3"/>
  <c r="B85" i="3"/>
  <c r="C85" i="3" s="1"/>
  <c r="P84" i="3"/>
  <c r="O84" i="3"/>
  <c r="N84" i="3"/>
  <c r="M84" i="3"/>
  <c r="L84" i="3"/>
  <c r="K84" i="3"/>
  <c r="J84" i="3"/>
  <c r="I84" i="3"/>
  <c r="H84" i="3"/>
  <c r="G84" i="3"/>
  <c r="F84" i="3"/>
  <c r="E84" i="3"/>
  <c r="D84" i="3"/>
  <c r="B84" i="3"/>
  <c r="P83" i="3"/>
  <c r="O83" i="3"/>
  <c r="N83" i="3"/>
  <c r="M83" i="3"/>
  <c r="L83" i="3"/>
  <c r="K83" i="3"/>
  <c r="J83" i="3"/>
  <c r="I83" i="3"/>
  <c r="H83" i="3"/>
  <c r="G83" i="3"/>
  <c r="F83" i="3"/>
  <c r="E83" i="3"/>
  <c r="D83" i="3"/>
  <c r="B83" i="3"/>
  <c r="P82" i="3"/>
  <c r="O82" i="3"/>
  <c r="N82" i="3"/>
  <c r="M82" i="3"/>
  <c r="L82" i="3"/>
  <c r="K82" i="3"/>
  <c r="J82" i="3"/>
  <c r="I82" i="3"/>
  <c r="H82" i="3"/>
  <c r="G82" i="3"/>
  <c r="F82" i="3"/>
  <c r="E82" i="3"/>
  <c r="D82" i="3"/>
  <c r="B82" i="3"/>
  <c r="P81" i="3"/>
  <c r="O81" i="3"/>
  <c r="N81" i="3"/>
  <c r="M81" i="3"/>
  <c r="L81" i="3"/>
  <c r="K81" i="3"/>
  <c r="J81" i="3"/>
  <c r="I81" i="3"/>
  <c r="H81" i="3"/>
  <c r="G81" i="3"/>
  <c r="F81" i="3"/>
  <c r="E81" i="3"/>
  <c r="D81" i="3"/>
  <c r="B81" i="3"/>
  <c r="C81" i="3" s="1"/>
  <c r="P80" i="3"/>
  <c r="O80" i="3"/>
  <c r="N80" i="3"/>
  <c r="M80" i="3"/>
  <c r="L80" i="3"/>
  <c r="K80" i="3"/>
  <c r="J80" i="3"/>
  <c r="I80" i="3"/>
  <c r="H80" i="3"/>
  <c r="G80" i="3"/>
  <c r="F80" i="3"/>
  <c r="E80" i="3"/>
  <c r="D80" i="3"/>
  <c r="B80" i="3"/>
  <c r="P79" i="3"/>
  <c r="O79" i="3"/>
  <c r="N79" i="3"/>
  <c r="M79" i="3"/>
  <c r="L79" i="3"/>
  <c r="K79" i="3"/>
  <c r="J79" i="3"/>
  <c r="I79" i="3"/>
  <c r="H79" i="3"/>
  <c r="G79" i="3"/>
  <c r="F79" i="3"/>
  <c r="E79" i="3"/>
  <c r="D79" i="3"/>
  <c r="B79" i="3"/>
  <c r="C79" i="3" s="1"/>
  <c r="P78" i="3"/>
  <c r="O78" i="3"/>
  <c r="N78" i="3"/>
  <c r="M78" i="3"/>
  <c r="L78" i="3"/>
  <c r="K78" i="3"/>
  <c r="J78" i="3"/>
  <c r="I78" i="3"/>
  <c r="H78" i="3"/>
  <c r="G78" i="3"/>
  <c r="F78" i="3"/>
  <c r="E78" i="3"/>
  <c r="D78" i="3"/>
  <c r="B78" i="3"/>
  <c r="C78" i="3" s="1"/>
  <c r="P77" i="3"/>
  <c r="O77" i="3"/>
  <c r="N77" i="3"/>
  <c r="M77" i="3"/>
  <c r="L77" i="3"/>
  <c r="K77" i="3"/>
  <c r="J77" i="3"/>
  <c r="I77" i="3"/>
  <c r="H77" i="3"/>
  <c r="G77" i="3"/>
  <c r="F77" i="3"/>
  <c r="E77" i="3"/>
  <c r="D77" i="3"/>
  <c r="B77" i="3"/>
  <c r="C77" i="3" s="1"/>
  <c r="P76" i="3"/>
  <c r="O76" i="3"/>
  <c r="N76" i="3"/>
  <c r="M76" i="3"/>
  <c r="L76" i="3"/>
  <c r="K76" i="3"/>
  <c r="J76" i="3"/>
  <c r="I76" i="3"/>
  <c r="H76" i="3"/>
  <c r="G76" i="3"/>
  <c r="F76" i="3"/>
  <c r="E76" i="3"/>
  <c r="D76" i="3"/>
  <c r="B76" i="3"/>
  <c r="P75" i="3"/>
  <c r="O75" i="3"/>
  <c r="N75" i="3"/>
  <c r="M75" i="3"/>
  <c r="L75" i="3"/>
  <c r="K75" i="3"/>
  <c r="J75" i="3"/>
  <c r="I75" i="3"/>
  <c r="H75" i="3"/>
  <c r="G75" i="3"/>
  <c r="F75" i="3"/>
  <c r="E75" i="3"/>
  <c r="D75" i="3"/>
  <c r="B75" i="3"/>
  <c r="C75" i="3" s="1"/>
  <c r="P74" i="3"/>
  <c r="O74" i="3"/>
  <c r="N74" i="3"/>
  <c r="M74" i="3"/>
  <c r="L74" i="3"/>
  <c r="K74" i="3"/>
  <c r="J74" i="3"/>
  <c r="I74" i="3"/>
  <c r="H74" i="3"/>
  <c r="G74" i="3"/>
  <c r="F74" i="3"/>
  <c r="E74" i="3"/>
  <c r="D74" i="3"/>
  <c r="B74" i="3"/>
  <c r="C74" i="3" s="1"/>
  <c r="P73" i="3"/>
  <c r="O73" i="3"/>
  <c r="N73" i="3"/>
  <c r="M73" i="3"/>
  <c r="L73" i="3"/>
  <c r="K73" i="3"/>
  <c r="J73" i="3"/>
  <c r="I73" i="3"/>
  <c r="H73" i="3"/>
  <c r="G73" i="3"/>
  <c r="F73" i="3"/>
  <c r="E73" i="3"/>
  <c r="D73" i="3"/>
  <c r="B73" i="3"/>
  <c r="P72" i="3"/>
  <c r="O72" i="3"/>
  <c r="N72" i="3"/>
  <c r="M72" i="3"/>
  <c r="L72" i="3"/>
  <c r="K72" i="3"/>
  <c r="J72" i="3"/>
  <c r="I72" i="3"/>
  <c r="H72" i="3"/>
  <c r="G72" i="3"/>
  <c r="F72" i="3"/>
  <c r="E72" i="3"/>
  <c r="D72" i="3"/>
  <c r="B72" i="3"/>
  <c r="P71" i="3"/>
  <c r="O71" i="3"/>
  <c r="N71" i="3"/>
  <c r="M71" i="3"/>
  <c r="L71" i="3"/>
  <c r="K71" i="3"/>
  <c r="J71" i="3"/>
  <c r="I71" i="3"/>
  <c r="H71" i="3"/>
  <c r="G71" i="3"/>
  <c r="F71" i="3"/>
  <c r="E71" i="3"/>
  <c r="D71" i="3"/>
  <c r="B71" i="3"/>
  <c r="P70" i="3"/>
  <c r="O70" i="3"/>
  <c r="N70" i="3"/>
  <c r="M70" i="3"/>
  <c r="L70" i="3"/>
  <c r="K70" i="3"/>
  <c r="J70" i="3"/>
  <c r="I70" i="3"/>
  <c r="H70" i="3"/>
  <c r="G70" i="3"/>
  <c r="F70" i="3"/>
  <c r="E70" i="3"/>
  <c r="D70" i="3"/>
  <c r="B70" i="3"/>
  <c r="C70" i="3" s="1"/>
  <c r="P69" i="3"/>
  <c r="O69" i="3"/>
  <c r="N69" i="3"/>
  <c r="M69" i="3"/>
  <c r="L69" i="3"/>
  <c r="K69" i="3"/>
  <c r="J69" i="3"/>
  <c r="I69" i="3"/>
  <c r="H69" i="3"/>
  <c r="G69" i="3"/>
  <c r="F69" i="3"/>
  <c r="E69" i="3"/>
  <c r="D69" i="3"/>
  <c r="B69" i="3"/>
  <c r="C69" i="3" s="1"/>
  <c r="P68" i="3"/>
  <c r="O68" i="3"/>
  <c r="N68" i="3"/>
  <c r="M68" i="3"/>
  <c r="L68" i="3"/>
  <c r="K68" i="3"/>
  <c r="J68" i="3"/>
  <c r="I68" i="3"/>
  <c r="H68" i="3"/>
  <c r="G68" i="3"/>
  <c r="F68" i="3"/>
  <c r="E68" i="3"/>
  <c r="D68" i="3"/>
  <c r="B68" i="3"/>
  <c r="C68" i="3" s="1"/>
  <c r="P66" i="3"/>
  <c r="O66" i="3"/>
  <c r="N66" i="3"/>
  <c r="M66" i="3"/>
  <c r="L66" i="3"/>
  <c r="K66" i="3"/>
  <c r="J66" i="3"/>
  <c r="I66" i="3"/>
  <c r="H66" i="3"/>
  <c r="G66" i="3"/>
  <c r="F66" i="3"/>
  <c r="E66" i="3"/>
  <c r="D66" i="3"/>
  <c r="B66" i="3"/>
  <c r="C66" i="3" s="1"/>
  <c r="P65" i="3"/>
  <c r="O65" i="3"/>
  <c r="N65" i="3"/>
  <c r="M65" i="3"/>
  <c r="L65" i="3"/>
  <c r="K65" i="3"/>
  <c r="J65" i="3"/>
  <c r="I65" i="3"/>
  <c r="H65" i="3"/>
  <c r="G65" i="3"/>
  <c r="F65" i="3"/>
  <c r="E65" i="3"/>
  <c r="D65" i="3"/>
  <c r="B65" i="3"/>
  <c r="C65" i="3" s="1"/>
  <c r="P64" i="3"/>
  <c r="O64" i="3"/>
  <c r="N64" i="3"/>
  <c r="M64" i="3"/>
  <c r="L64" i="3"/>
  <c r="K64" i="3"/>
  <c r="J64" i="3"/>
  <c r="I64" i="3"/>
  <c r="H64" i="3"/>
  <c r="G64" i="3"/>
  <c r="F64" i="3"/>
  <c r="E64" i="3"/>
  <c r="D64" i="3"/>
  <c r="B64" i="3"/>
  <c r="P63" i="3"/>
  <c r="O63" i="3"/>
  <c r="N63" i="3"/>
  <c r="M63" i="3"/>
  <c r="L63" i="3"/>
  <c r="K63" i="3"/>
  <c r="J63" i="3"/>
  <c r="I63" i="3"/>
  <c r="H63" i="3"/>
  <c r="G63" i="3"/>
  <c r="F63" i="3"/>
  <c r="E63" i="3"/>
  <c r="D63" i="3"/>
  <c r="B63" i="3"/>
  <c r="P62" i="3"/>
  <c r="O62" i="3"/>
  <c r="N62" i="3"/>
  <c r="M62" i="3"/>
  <c r="L62" i="3"/>
  <c r="K62" i="3"/>
  <c r="J62" i="3"/>
  <c r="I62" i="3"/>
  <c r="H62" i="3"/>
  <c r="G62" i="3"/>
  <c r="F62" i="3"/>
  <c r="E62" i="3"/>
  <c r="D62" i="3"/>
  <c r="B62" i="3"/>
  <c r="C62" i="3" s="1"/>
  <c r="P61" i="3"/>
  <c r="O61" i="3"/>
  <c r="N61" i="3"/>
  <c r="M61" i="3"/>
  <c r="L61" i="3"/>
  <c r="K61" i="3"/>
  <c r="J61" i="3"/>
  <c r="I61" i="3"/>
  <c r="H61" i="3"/>
  <c r="G61" i="3"/>
  <c r="F61" i="3"/>
  <c r="E61" i="3"/>
  <c r="D61" i="3"/>
  <c r="B61" i="3"/>
  <c r="C61" i="3" s="1"/>
  <c r="P60" i="3"/>
  <c r="O60" i="3"/>
  <c r="N60" i="3"/>
  <c r="M60" i="3"/>
  <c r="L60" i="3"/>
  <c r="K60" i="3"/>
  <c r="J60" i="3"/>
  <c r="I60" i="3"/>
  <c r="H60" i="3"/>
  <c r="G60" i="3"/>
  <c r="F60" i="3"/>
  <c r="E60" i="3"/>
  <c r="D60" i="3"/>
  <c r="B60" i="3"/>
  <c r="C60" i="3" s="1"/>
  <c r="P59" i="3"/>
  <c r="O59" i="3"/>
  <c r="N59" i="3"/>
  <c r="M59" i="3"/>
  <c r="L59" i="3"/>
  <c r="K59" i="3"/>
  <c r="J59" i="3"/>
  <c r="I59" i="3"/>
  <c r="H59" i="3"/>
  <c r="G59" i="3"/>
  <c r="F59" i="3"/>
  <c r="E59" i="3"/>
  <c r="D59" i="3"/>
  <c r="B59" i="3"/>
  <c r="C59" i="3" s="1"/>
  <c r="P58" i="3"/>
  <c r="O58" i="3"/>
  <c r="N58" i="3"/>
  <c r="M58" i="3"/>
  <c r="L58" i="3"/>
  <c r="K58" i="3"/>
  <c r="J58" i="3"/>
  <c r="I58" i="3"/>
  <c r="H58" i="3"/>
  <c r="G58" i="3"/>
  <c r="F58" i="3"/>
  <c r="E58" i="3"/>
  <c r="D58" i="3"/>
  <c r="B58" i="3"/>
  <c r="P57" i="3"/>
  <c r="O57" i="3"/>
  <c r="N57" i="3"/>
  <c r="M57" i="3"/>
  <c r="L57" i="3"/>
  <c r="K57" i="3"/>
  <c r="J57" i="3"/>
  <c r="I57" i="3"/>
  <c r="H57" i="3"/>
  <c r="G57" i="3"/>
  <c r="F57" i="3"/>
  <c r="E57" i="3"/>
  <c r="D57" i="3"/>
  <c r="B57" i="3"/>
  <c r="C57" i="3" s="1"/>
  <c r="P56" i="3"/>
  <c r="O56" i="3"/>
  <c r="N56" i="3"/>
  <c r="M56" i="3"/>
  <c r="L56" i="3"/>
  <c r="K56" i="3"/>
  <c r="J56" i="3"/>
  <c r="I56" i="3"/>
  <c r="H56" i="3"/>
  <c r="G56" i="3"/>
  <c r="F56" i="3"/>
  <c r="E56" i="3"/>
  <c r="D56" i="3"/>
  <c r="B56" i="3"/>
  <c r="P55" i="3"/>
  <c r="O55" i="3"/>
  <c r="N55" i="3"/>
  <c r="M55" i="3"/>
  <c r="L55" i="3"/>
  <c r="K55" i="3"/>
  <c r="J55" i="3"/>
  <c r="I55" i="3"/>
  <c r="H55" i="3"/>
  <c r="G55" i="3"/>
  <c r="F55" i="3"/>
  <c r="E55" i="3"/>
  <c r="D55" i="3"/>
  <c r="B55" i="3"/>
  <c r="P54" i="3"/>
  <c r="O54" i="3"/>
  <c r="N54" i="3"/>
  <c r="M54" i="3"/>
  <c r="L54" i="3"/>
  <c r="K54" i="3"/>
  <c r="J54" i="3"/>
  <c r="I54" i="3"/>
  <c r="H54" i="3"/>
  <c r="G54" i="3"/>
  <c r="F54" i="3"/>
  <c r="E54" i="3"/>
  <c r="D54" i="3"/>
  <c r="B54" i="3"/>
  <c r="C54" i="3" s="1"/>
  <c r="P53" i="3"/>
  <c r="O53" i="3"/>
  <c r="N53" i="3"/>
  <c r="M53" i="3"/>
  <c r="L53" i="3"/>
  <c r="K53" i="3"/>
  <c r="J53" i="3"/>
  <c r="I53" i="3"/>
  <c r="H53" i="3"/>
  <c r="G53" i="3"/>
  <c r="F53" i="3"/>
  <c r="E53" i="3"/>
  <c r="D53" i="3"/>
  <c r="B53" i="3"/>
  <c r="C53" i="3" s="1"/>
  <c r="P52" i="3"/>
  <c r="O52" i="3"/>
  <c r="N52" i="3"/>
  <c r="M52" i="3"/>
  <c r="L52" i="3"/>
  <c r="K52" i="3"/>
  <c r="J52" i="3"/>
  <c r="I52" i="3"/>
  <c r="H52" i="3"/>
  <c r="G52" i="3"/>
  <c r="F52" i="3"/>
  <c r="E52" i="3"/>
  <c r="D52" i="3"/>
  <c r="B52" i="3"/>
  <c r="C52" i="3" s="1"/>
  <c r="P51" i="3"/>
  <c r="O51" i="3"/>
  <c r="N51" i="3"/>
  <c r="M51" i="3"/>
  <c r="L51" i="3"/>
  <c r="K51" i="3"/>
  <c r="J51" i="3"/>
  <c r="I51" i="3"/>
  <c r="H51" i="3"/>
  <c r="G51" i="3"/>
  <c r="F51" i="3"/>
  <c r="E51" i="3"/>
  <c r="D51" i="3"/>
  <c r="B51" i="3"/>
  <c r="P50" i="3"/>
  <c r="O50" i="3"/>
  <c r="N50" i="3"/>
  <c r="M50" i="3"/>
  <c r="L50" i="3"/>
  <c r="K50" i="3"/>
  <c r="J50" i="3"/>
  <c r="I50" i="3"/>
  <c r="H50" i="3"/>
  <c r="G50" i="3"/>
  <c r="F50" i="3"/>
  <c r="E50" i="3"/>
  <c r="D50" i="3"/>
  <c r="B50" i="3"/>
  <c r="P49" i="3"/>
  <c r="O49" i="3"/>
  <c r="N49" i="3"/>
  <c r="M49" i="3"/>
  <c r="L49" i="3"/>
  <c r="K49" i="3"/>
  <c r="J49" i="3"/>
  <c r="I49" i="3"/>
  <c r="H49" i="3"/>
  <c r="G49" i="3"/>
  <c r="F49" i="3"/>
  <c r="E49" i="3"/>
  <c r="D49" i="3"/>
  <c r="B49" i="3"/>
  <c r="C49" i="3" s="1"/>
  <c r="P48" i="3"/>
  <c r="O48" i="3"/>
  <c r="N48" i="3"/>
  <c r="M48" i="3"/>
  <c r="L48" i="3"/>
  <c r="K48" i="3"/>
  <c r="J48" i="3"/>
  <c r="I48" i="3"/>
  <c r="H48" i="3"/>
  <c r="G48" i="3"/>
  <c r="F48" i="3"/>
  <c r="E48" i="3"/>
  <c r="D48" i="3"/>
  <c r="B48" i="3"/>
  <c r="P47" i="3"/>
  <c r="O47" i="3"/>
  <c r="N47" i="3"/>
  <c r="M47" i="3"/>
  <c r="L47" i="3"/>
  <c r="K47" i="3"/>
  <c r="J47" i="3"/>
  <c r="I47" i="3"/>
  <c r="H47" i="3"/>
  <c r="G47" i="3"/>
  <c r="F47" i="3"/>
  <c r="E47" i="3"/>
  <c r="D47" i="3"/>
  <c r="B47" i="3"/>
  <c r="P46" i="3"/>
  <c r="O46" i="3"/>
  <c r="N46" i="3"/>
  <c r="M46" i="3"/>
  <c r="L46" i="3"/>
  <c r="K46" i="3"/>
  <c r="J46" i="3"/>
  <c r="I46" i="3"/>
  <c r="H46" i="3"/>
  <c r="G46" i="3"/>
  <c r="F46" i="3"/>
  <c r="E46" i="3"/>
  <c r="D46" i="3"/>
  <c r="C46" i="3"/>
  <c r="B46" i="3"/>
  <c r="P45" i="3"/>
  <c r="O45" i="3"/>
  <c r="N45" i="3"/>
  <c r="M45" i="3"/>
  <c r="L45" i="3"/>
  <c r="K45" i="3"/>
  <c r="J45" i="3"/>
  <c r="I45" i="3"/>
  <c r="H45" i="3"/>
  <c r="G45" i="3"/>
  <c r="F45" i="3"/>
  <c r="E45" i="3"/>
  <c r="D45" i="3"/>
  <c r="B45" i="3"/>
  <c r="C45" i="3" s="1"/>
  <c r="P44" i="3"/>
  <c r="O44" i="3"/>
  <c r="N44" i="3"/>
  <c r="M44" i="3"/>
  <c r="L44" i="3"/>
  <c r="K44" i="3"/>
  <c r="J44" i="3"/>
  <c r="I44" i="3"/>
  <c r="H44" i="3"/>
  <c r="G44" i="3"/>
  <c r="F44" i="3"/>
  <c r="E44" i="3"/>
  <c r="D44" i="3"/>
  <c r="B44" i="3"/>
  <c r="C44" i="3" s="1"/>
  <c r="P43" i="3"/>
  <c r="O43" i="3"/>
  <c r="N43" i="3"/>
  <c r="M43" i="3"/>
  <c r="L43" i="3"/>
  <c r="K43" i="3"/>
  <c r="J43" i="3"/>
  <c r="I43" i="3"/>
  <c r="H43" i="3"/>
  <c r="G43" i="3"/>
  <c r="F43" i="3"/>
  <c r="E43" i="3"/>
  <c r="D43" i="3"/>
  <c r="B43" i="3"/>
  <c r="P42" i="3"/>
  <c r="O42" i="3"/>
  <c r="N42" i="3"/>
  <c r="M42" i="3"/>
  <c r="L42" i="3"/>
  <c r="K42" i="3"/>
  <c r="J42" i="3"/>
  <c r="I42" i="3"/>
  <c r="H42" i="3"/>
  <c r="G42" i="3"/>
  <c r="F42" i="3"/>
  <c r="E42" i="3"/>
  <c r="D42" i="3"/>
  <c r="C42" i="3"/>
  <c r="B42" i="3"/>
  <c r="P41" i="3"/>
  <c r="O41" i="3"/>
  <c r="N41" i="3"/>
  <c r="M41" i="3"/>
  <c r="L41" i="3"/>
  <c r="K41" i="3"/>
  <c r="J41" i="3"/>
  <c r="I41" i="3"/>
  <c r="H41" i="3"/>
  <c r="G41" i="3"/>
  <c r="F41" i="3"/>
  <c r="E41" i="3"/>
  <c r="D41" i="3"/>
  <c r="B41" i="3"/>
  <c r="C41" i="3" s="1"/>
  <c r="P39" i="3"/>
  <c r="O39" i="3"/>
  <c r="N39" i="3"/>
  <c r="M39" i="3"/>
  <c r="L39" i="3"/>
  <c r="K39" i="3"/>
  <c r="J39" i="3"/>
  <c r="I39" i="3"/>
  <c r="H39" i="3"/>
  <c r="G39" i="3"/>
  <c r="F39" i="3"/>
  <c r="E39" i="3"/>
  <c r="D39" i="3"/>
  <c r="B39" i="3"/>
  <c r="P38" i="3"/>
  <c r="O38" i="3"/>
  <c r="N38" i="3"/>
  <c r="M38" i="3"/>
  <c r="L38" i="3"/>
  <c r="K38" i="3"/>
  <c r="J38" i="3"/>
  <c r="I38" i="3"/>
  <c r="H38" i="3"/>
  <c r="G38" i="3"/>
  <c r="F38" i="3"/>
  <c r="E38" i="3"/>
  <c r="D38" i="3"/>
  <c r="B38" i="3"/>
  <c r="P37" i="3"/>
  <c r="O37" i="3"/>
  <c r="N37" i="3"/>
  <c r="M37" i="3"/>
  <c r="L37" i="3"/>
  <c r="K37" i="3"/>
  <c r="J37" i="3"/>
  <c r="I37" i="3"/>
  <c r="H37" i="3"/>
  <c r="G37" i="3"/>
  <c r="F37" i="3"/>
  <c r="E37" i="3"/>
  <c r="D37" i="3"/>
  <c r="B37" i="3"/>
  <c r="C37" i="3" s="1"/>
  <c r="P36" i="3"/>
  <c r="O36" i="3"/>
  <c r="N36" i="3"/>
  <c r="M36" i="3"/>
  <c r="L36" i="3"/>
  <c r="K36" i="3"/>
  <c r="J36" i="3"/>
  <c r="I36" i="3"/>
  <c r="H36" i="3"/>
  <c r="G36" i="3"/>
  <c r="F36" i="3"/>
  <c r="E36" i="3"/>
  <c r="D36" i="3"/>
  <c r="B36" i="3"/>
  <c r="C36" i="3" s="1"/>
  <c r="P35" i="3"/>
  <c r="O35" i="3"/>
  <c r="N35" i="3"/>
  <c r="M35" i="3"/>
  <c r="L35" i="3"/>
  <c r="K35" i="3"/>
  <c r="J35" i="3"/>
  <c r="I35" i="3"/>
  <c r="H35" i="3"/>
  <c r="G35" i="3"/>
  <c r="F35" i="3"/>
  <c r="E35" i="3"/>
  <c r="D35" i="3"/>
  <c r="B35" i="3"/>
  <c r="P34" i="3"/>
  <c r="O34" i="3"/>
  <c r="N34" i="3"/>
  <c r="M34" i="3"/>
  <c r="L34" i="3"/>
  <c r="K34" i="3"/>
  <c r="J34" i="3"/>
  <c r="I34" i="3"/>
  <c r="H34" i="3"/>
  <c r="G34" i="3"/>
  <c r="F34" i="3"/>
  <c r="E34" i="3"/>
  <c r="D34" i="3"/>
  <c r="B34" i="3"/>
  <c r="P33" i="3"/>
  <c r="O33" i="3"/>
  <c r="N33" i="3"/>
  <c r="M33" i="3"/>
  <c r="L33" i="3"/>
  <c r="K33" i="3"/>
  <c r="J33" i="3"/>
  <c r="I33" i="3"/>
  <c r="H33" i="3"/>
  <c r="G33" i="3"/>
  <c r="F33" i="3"/>
  <c r="E33" i="3"/>
  <c r="D33" i="3"/>
  <c r="B33" i="3"/>
  <c r="C33" i="3" s="1"/>
  <c r="P32" i="3"/>
  <c r="O32" i="3"/>
  <c r="N32" i="3"/>
  <c r="M32" i="3"/>
  <c r="L32" i="3"/>
  <c r="K32" i="3"/>
  <c r="J32" i="3"/>
  <c r="I32" i="3"/>
  <c r="H32" i="3"/>
  <c r="G32" i="3"/>
  <c r="F32" i="3"/>
  <c r="E32" i="3"/>
  <c r="D32" i="3"/>
  <c r="B32" i="3"/>
  <c r="C32" i="3" s="1"/>
  <c r="P31" i="3"/>
  <c r="O31" i="3"/>
  <c r="N31" i="3"/>
  <c r="M31" i="3"/>
  <c r="L31" i="3"/>
  <c r="K31" i="3"/>
  <c r="J31" i="3"/>
  <c r="I31" i="3"/>
  <c r="H31" i="3"/>
  <c r="G31" i="3"/>
  <c r="F31" i="3"/>
  <c r="E31" i="3"/>
  <c r="D31" i="3"/>
  <c r="B31" i="3"/>
  <c r="P30" i="3"/>
  <c r="O30" i="3"/>
  <c r="N30" i="3"/>
  <c r="M30" i="3"/>
  <c r="L30" i="3"/>
  <c r="K30" i="3"/>
  <c r="J30" i="3"/>
  <c r="I30" i="3"/>
  <c r="H30" i="3"/>
  <c r="G30" i="3"/>
  <c r="F30" i="3"/>
  <c r="E30" i="3"/>
  <c r="D30" i="3"/>
  <c r="C30" i="3"/>
  <c r="B30" i="3"/>
  <c r="P29" i="3"/>
  <c r="O29" i="3"/>
  <c r="N29" i="3"/>
  <c r="M29" i="3"/>
  <c r="L29" i="3"/>
  <c r="K29" i="3"/>
  <c r="J29" i="3"/>
  <c r="I29" i="3"/>
  <c r="H29" i="3"/>
  <c r="G29" i="3"/>
  <c r="F29" i="3"/>
  <c r="E29" i="3"/>
  <c r="D29" i="3"/>
  <c r="B29" i="3"/>
  <c r="C29" i="3" s="1"/>
  <c r="P28" i="3"/>
  <c r="O28" i="3"/>
  <c r="N28" i="3"/>
  <c r="M28" i="3"/>
  <c r="L28" i="3"/>
  <c r="K28" i="3"/>
  <c r="J28" i="3"/>
  <c r="I28" i="3"/>
  <c r="H28" i="3"/>
  <c r="G28" i="3"/>
  <c r="F28" i="3"/>
  <c r="E28" i="3"/>
  <c r="D28" i="3"/>
  <c r="B28" i="3"/>
  <c r="C28" i="3" s="1"/>
  <c r="P27" i="3"/>
  <c r="O27" i="3"/>
  <c r="N27" i="3"/>
  <c r="M27" i="3"/>
  <c r="L27" i="3"/>
  <c r="K27" i="3"/>
  <c r="J27" i="3"/>
  <c r="I27" i="3"/>
  <c r="H27" i="3"/>
  <c r="G27" i="3"/>
  <c r="F27" i="3"/>
  <c r="E27" i="3"/>
  <c r="D27" i="3"/>
  <c r="B27" i="3"/>
  <c r="P25" i="3"/>
  <c r="O25" i="3"/>
  <c r="N25" i="3"/>
  <c r="M25" i="3"/>
  <c r="L25" i="3"/>
  <c r="K25" i="3"/>
  <c r="J25" i="3"/>
  <c r="I25" i="3"/>
  <c r="H25" i="3"/>
  <c r="G25" i="3"/>
  <c r="F25" i="3"/>
  <c r="E25" i="3"/>
  <c r="D25" i="3"/>
  <c r="B25" i="3"/>
  <c r="C25" i="3" s="1"/>
  <c r="P23" i="3"/>
  <c r="O23" i="3"/>
  <c r="N23" i="3"/>
  <c r="M23" i="3"/>
  <c r="L23" i="3"/>
  <c r="K23" i="3"/>
  <c r="J23" i="3"/>
  <c r="I23" i="3"/>
  <c r="H23" i="3"/>
  <c r="G23" i="3"/>
  <c r="F23" i="3"/>
  <c r="E23" i="3"/>
  <c r="D23" i="3"/>
  <c r="B23" i="3"/>
  <c r="C23" i="3" s="1"/>
  <c r="P22" i="3"/>
  <c r="O22" i="3"/>
  <c r="N22" i="3"/>
  <c r="M22" i="3"/>
  <c r="L22" i="3"/>
  <c r="K22" i="3"/>
  <c r="J22" i="3"/>
  <c r="I22" i="3"/>
  <c r="H22" i="3"/>
  <c r="G22" i="3"/>
  <c r="F22" i="3"/>
  <c r="E22" i="3"/>
  <c r="D22" i="3"/>
  <c r="B22" i="3"/>
  <c r="C22" i="3" s="1"/>
  <c r="P21" i="3"/>
  <c r="O21" i="3"/>
  <c r="N21" i="3"/>
  <c r="M21" i="3"/>
  <c r="L21" i="3"/>
  <c r="K21" i="3"/>
  <c r="J21" i="3"/>
  <c r="I21" i="3"/>
  <c r="H21" i="3"/>
  <c r="G21" i="3"/>
  <c r="F21" i="3"/>
  <c r="E21" i="3"/>
  <c r="D21" i="3"/>
  <c r="B21" i="3"/>
  <c r="P20" i="3"/>
  <c r="O20" i="3"/>
  <c r="N20" i="3"/>
  <c r="M20" i="3"/>
  <c r="L20" i="3"/>
  <c r="K20" i="3"/>
  <c r="J20" i="3"/>
  <c r="I20" i="3"/>
  <c r="H20" i="3"/>
  <c r="G20" i="3"/>
  <c r="F20" i="3"/>
  <c r="E20" i="3"/>
  <c r="D20" i="3"/>
  <c r="B20" i="3"/>
  <c r="C20" i="3" s="1"/>
  <c r="P19" i="3"/>
  <c r="O19" i="3"/>
  <c r="N19" i="3"/>
  <c r="M19" i="3"/>
  <c r="L19" i="3"/>
  <c r="K19" i="3"/>
  <c r="J19" i="3"/>
  <c r="I19" i="3"/>
  <c r="H19" i="3"/>
  <c r="G19" i="3"/>
  <c r="F19" i="3"/>
  <c r="E19" i="3"/>
  <c r="D19" i="3"/>
  <c r="C19" i="3"/>
  <c r="B19" i="3"/>
  <c r="P18" i="3"/>
  <c r="O18" i="3"/>
  <c r="N18" i="3"/>
  <c r="M18" i="3"/>
  <c r="L18" i="3"/>
  <c r="K18" i="3"/>
  <c r="J18" i="3"/>
  <c r="I18" i="3"/>
  <c r="H18" i="3"/>
  <c r="G18" i="3"/>
  <c r="F18" i="3"/>
  <c r="E18" i="3"/>
  <c r="D18" i="3"/>
  <c r="B18" i="3"/>
  <c r="C18" i="3" s="1"/>
  <c r="P17" i="3"/>
  <c r="O17" i="3"/>
  <c r="N17" i="3"/>
  <c r="M17" i="3"/>
  <c r="L17" i="3"/>
  <c r="K17" i="3"/>
  <c r="J17" i="3"/>
  <c r="I17" i="3"/>
  <c r="H17" i="3"/>
  <c r="G17" i="3"/>
  <c r="F17" i="3"/>
  <c r="E17" i="3"/>
  <c r="D17" i="3"/>
  <c r="B17" i="3"/>
  <c r="P16" i="3"/>
  <c r="O16" i="3"/>
  <c r="N16" i="3"/>
  <c r="M16" i="3"/>
  <c r="L16" i="3"/>
  <c r="K16" i="3"/>
  <c r="J16" i="3"/>
  <c r="I16" i="3"/>
  <c r="H16" i="3"/>
  <c r="G16" i="3"/>
  <c r="F16" i="3"/>
  <c r="E16" i="3"/>
  <c r="D16" i="3"/>
  <c r="B16" i="3"/>
  <c r="P15" i="3"/>
  <c r="O15" i="3"/>
  <c r="N15" i="3"/>
  <c r="M15" i="3"/>
  <c r="L15" i="3"/>
  <c r="K15" i="3"/>
  <c r="J15" i="3"/>
  <c r="I15" i="3"/>
  <c r="H15" i="3"/>
  <c r="G15" i="3"/>
  <c r="F15" i="3"/>
  <c r="E15" i="3"/>
  <c r="D15" i="3"/>
  <c r="B15" i="3"/>
  <c r="C15" i="3" s="1"/>
  <c r="P14" i="3"/>
  <c r="O14" i="3"/>
  <c r="N14" i="3"/>
  <c r="M14" i="3"/>
  <c r="L14" i="3"/>
  <c r="K14" i="3"/>
  <c r="J14" i="3"/>
  <c r="I14" i="3"/>
  <c r="H14" i="3"/>
  <c r="G14" i="3"/>
  <c r="F14" i="3"/>
  <c r="E14" i="3"/>
  <c r="D14" i="3"/>
  <c r="B14" i="3"/>
  <c r="C14" i="3" s="1"/>
  <c r="P10" i="3"/>
  <c r="P118" i="2"/>
  <c r="O118" i="2"/>
  <c r="N118" i="2"/>
  <c r="M118" i="2"/>
  <c r="L118" i="2"/>
  <c r="K118" i="2"/>
  <c r="J118" i="2"/>
  <c r="I118" i="2"/>
  <c r="H118" i="2"/>
  <c r="G118" i="2"/>
  <c r="F118" i="2"/>
  <c r="E118" i="2"/>
  <c r="D118" i="2"/>
  <c r="B118" i="2"/>
  <c r="C118" i="2" s="1"/>
  <c r="P117" i="2"/>
  <c r="O117" i="2"/>
  <c r="N117" i="2"/>
  <c r="M117" i="2"/>
  <c r="L117" i="2"/>
  <c r="K117" i="2"/>
  <c r="J117" i="2"/>
  <c r="I117" i="2"/>
  <c r="H117" i="2"/>
  <c r="G117" i="2"/>
  <c r="F117" i="2"/>
  <c r="E117" i="2"/>
  <c r="D117" i="2"/>
  <c r="B117" i="2"/>
  <c r="C117" i="2" s="1"/>
  <c r="P116" i="2"/>
  <c r="O116" i="2"/>
  <c r="N116" i="2"/>
  <c r="M116" i="2"/>
  <c r="L116" i="2"/>
  <c r="K116" i="2"/>
  <c r="J116" i="2"/>
  <c r="I116" i="2"/>
  <c r="H116" i="2"/>
  <c r="G116" i="2"/>
  <c r="F116" i="2"/>
  <c r="E116" i="2"/>
  <c r="D116" i="2"/>
  <c r="B116" i="2"/>
  <c r="C116" i="2" s="1"/>
  <c r="P115" i="2"/>
  <c r="O115" i="2"/>
  <c r="N115" i="2"/>
  <c r="M115" i="2"/>
  <c r="L115" i="2"/>
  <c r="K115" i="2"/>
  <c r="J115" i="2"/>
  <c r="I115" i="2"/>
  <c r="H115" i="2"/>
  <c r="G115" i="2"/>
  <c r="F115" i="2"/>
  <c r="E115" i="2"/>
  <c r="D115" i="2"/>
  <c r="B115" i="2"/>
  <c r="P114" i="2"/>
  <c r="O114" i="2"/>
  <c r="N114" i="2"/>
  <c r="M114" i="2"/>
  <c r="L114" i="2"/>
  <c r="K114" i="2"/>
  <c r="J114" i="2"/>
  <c r="I114" i="2"/>
  <c r="H114" i="2"/>
  <c r="G114" i="2"/>
  <c r="F114" i="2"/>
  <c r="E114" i="2"/>
  <c r="D114" i="2"/>
  <c r="B114" i="2"/>
  <c r="C114" i="2" s="1"/>
  <c r="P113" i="2"/>
  <c r="O113" i="2"/>
  <c r="N113" i="2"/>
  <c r="M113" i="2"/>
  <c r="L113" i="2"/>
  <c r="K113" i="2"/>
  <c r="J113" i="2"/>
  <c r="I113" i="2"/>
  <c r="H113" i="2"/>
  <c r="G113" i="2"/>
  <c r="F113" i="2"/>
  <c r="E113" i="2"/>
  <c r="D113" i="2"/>
  <c r="B113" i="2"/>
  <c r="P112" i="2"/>
  <c r="O112" i="2"/>
  <c r="N112" i="2"/>
  <c r="M112" i="2"/>
  <c r="L112" i="2"/>
  <c r="K112" i="2"/>
  <c r="J112" i="2"/>
  <c r="I112" i="2"/>
  <c r="H112" i="2"/>
  <c r="G112" i="2"/>
  <c r="F112" i="2"/>
  <c r="E112" i="2"/>
  <c r="D112" i="2"/>
  <c r="B112" i="2"/>
  <c r="C112" i="2" s="1"/>
  <c r="P111" i="2"/>
  <c r="O111" i="2"/>
  <c r="N111" i="2"/>
  <c r="M111" i="2"/>
  <c r="L111" i="2"/>
  <c r="K111" i="2"/>
  <c r="J111" i="2"/>
  <c r="I111" i="2"/>
  <c r="H111" i="2"/>
  <c r="G111" i="2"/>
  <c r="F111" i="2"/>
  <c r="E111" i="2"/>
  <c r="D111" i="2"/>
  <c r="B111" i="2"/>
  <c r="P110" i="2"/>
  <c r="O110" i="2"/>
  <c r="N110" i="2"/>
  <c r="M110" i="2"/>
  <c r="L110" i="2"/>
  <c r="K110" i="2"/>
  <c r="J110" i="2"/>
  <c r="I110" i="2"/>
  <c r="H110" i="2"/>
  <c r="G110" i="2"/>
  <c r="F110" i="2"/>
  <c r="E110" i="2"/>
  <c r="D110" i="2"/>
  <c r="B110" i="2"/>
  <c r="A110" i="2"/>
  <c r="P109" i="2"/>
  <c r="O109" i="2"/>
  <c r="N109" i="2"/>
  <c r="M109" i="2"/>
  <c r="L109" i="2"/>
  <c r="K109" i="2"/>
  <c r="J109" i="2"/>
  <c r="I109" i="2"/>
  <c r="H109" i="2"/>
  <c r="G109" i="2"/>
  <c r="F109" i="2"/>
  <c r="E109" i="2"/>
  <c r="D109" i="2"/>
  <c r="B109" i="2"/>
  <c r="P108" i="2"/>
  <c r="O108" i="2"/>
  <c r="N108" i="2"/>
  <c r="M108" i="2"/>
  <c r="L108" i="2"/>
  <c r="K108" i="2"/>
  <c r="J108" i="2"/>
  <c r="I108" i="2"/>
  <c r="H108" i="2"/>
  <c r="G108" i="2"/>
  <c r="F108" i="2"/>
  <c r="E108" i="2"/>
  <c r="D108" i="2"/>
  <c r="B108" i="2"/>
  <c r="C108" i="2" s="1"/>
  <c r="P107" i="2"/>
  <c r="O107" i="2"/>
  <c r="N107" i="2"/>
  <c r="M107" i="2"/>
  <c r="L107" i="2"/>
  <c r="K107" i="2"/>
  <c r="J107" i="2"/>
  <c r="I107" i="2"/>
  <c r="H107" i="2"/>
  <c r="G107" i="2"/>
  <c r="F107" i="2"/>
  <c r="E107" i="2"/>
  <c r="D107" i="2"/>
  <c r="B107" i="2"/>
  <c r="C107" i="2" s="1"/>
  <c r="P106" i="2"/>
  <c r="O106" i="2"/>
  <c r="N106" i="2"/>
  <c r="M106" i="2"/>
  <c r="L106" i="2"/>
  <c r="K106" i="2"/>
  <c r="J106" i="2"/>
  <c r="I106" i="2"/>
  <c r="H106" i="2"/>
  <c r="G106" i="2"/>
  <c r="F106" i="2"/>
  <c r="E106" i="2"/>
  <c r="D106" i="2"/>
  <c r="B106" i="2"/>
  <c r="C106" i="2" s="1"/>
  <c r="P105" i="2"/>
  <c r="O105" i="2"/>
  <c r="N105" i="2"/>
  <c r="M105" i="2"/>
  <c r="L105" i="2"/>
  <c r="K105" i="2"/>
  <c r="J105" i="2"/>
  <c r="I105" i="2"/>
  <c r="H105" i="2"/>
  <c r="G105" i="2"/>
  <c r="F105" i="2"/>
  <c r="E105" i="2"/>
  <c r="D105" i="2"/>
  <c r="B105" i="2"/>
  <c r="P104" i="2"/>
  <c r="O104" i="2"/>
  <c r="N104" i="2"/>
  <c r="M104" i="2"/>
  <c r="L104" i="2"/>
  <c r="K104" i="2"/>
  <c r="J104" i="2"/>
  <c r="I104" i="2"/>
  <c r="H104" i="2"/>
  <c r="G104" i="2"/>
  <c r="F104" i="2"/>
  <c r="E104" i="2"/>
  <c r="D104" i="2"/>
  <c r="B104" i="2"/>
  <c r="C104" i="2" s="1"/>
  <c r="P103" i="2"/>
  <c r="O103" i="2"/>
  <c r="N103" i="2"/>
  <c r="M103" i="2"/>
  <c r="L103" i="2"/>
  <c r="K103" i="2"/>
  <c r="J103" i="2"/>
  <c r="I103" i="2"/>
  <c r="H103" i="2"/>
  <c r="G103" i="2"/>
  <c r="F103" i="2"/>
  <c r="E103" i="2"/>
  <c r="D103" i="2"/>
  <c r="B103" i="2"/>
  <c r="C103" i="2" s="1"/>
  <c r="P102" i="2"/>
  <c r="O102" i="2"/>
  <c r="N102" i="2"/>
  <c r="M102" i="2"/>
  <c r="L102" i="2"/>
  <c r="K102" i="2"/>
  <c r="J102" i="2"/>
  <c r="I102" i="2"/>
  <c r="H102" i="2"/>
  <c r="G102" i="2"/>
  <c r="F102" i="2"/>
  <c r="E102" i="2"/>
  <c r="D102" i="2"/>
  <c r="B102" i="2"/>
  <c r="C102" i="2" s="1"/>
  <c r="P101" i="2"/>
  <c r="O101" i="2"/>
  <c r="N101" i="2"/>
  <c r="M101" i="2"/>
  <c r="L101" i="2"/>
  <c r="K101" i="2"/>
  <c r="J101" i="2"/>
  <c r="I101" i="2"/>
  <c r="H101" i="2"/>
  <c r="G101" i="2"/>
  <c r="F101" i="2"/>
  <c r="E101" i="2"/>
  <c r="D101" i="2"/>
  <c r="B101" i="2"/>
  <c r="C101" i="2" s="1"/>
  <c r="P100" i="2"/>
  <c r="O100" i="2"/>
  <c r="N100" i="2"/>
  <c r="M100" i="2"/>
  <c r="L100" i="2"/>
  <c r="K100" i="2"/>
  <c r="J100" i="2"/>
  <c r="I100" i="2"/>
  <c r="H100" i="2"/>
  <c r="G100" i="2"/>
  <c r="F100" i="2"/>
  <c r="E100" i="2"/>
  <c r="D100" i="2"/>
  <c r="B100" i="2"/>
  <c r="C100" i="2" s="1"/>
  <c r="P99" i="2"/>
  <c r="O99" i="2"/>
  <c r="N99" i="2"/>
  <c r="M99" i="2"/>
  <c r="L99" i="2"/>
  <c r="K99" i="2"/>
  <c r="J99" i="2"/>
  <c r="I99" i="2"/>
  <c r="H99" i="2"/>
  <c r="G99" i="2"/>
  <c r="F99" i="2"/>
  <c r="E99" i="2"/>
  <c r="D99" i="2"/>
  <c r="B99" i="2"/>
  <c r="P98" i="2"/>
  <c r="O98" i="2"/>
  <c r="N98" i="2"/>
  <c r="M98" i="2"/>
  <c r="L98" i="2"/>
  <c r="K98" i="2"/>
  <c r="J98" i="2"/>
  <c r="I98" i="2"/>
  <c r="H98" i="2"/>
  <c r="G98" i="2"/>
  <c r="F98" i="2"/>
  <c r="E98" i="2"/>
  <c r="D98" i="2"/>
  <c r="B98" i="2"/>
  <c r="P97" i="2"/>
  <c r="O97" i="2"/>
  <c r="N97" i="2"/>
  <c r="M97" i="2"/>
  <c r="L97" i="2"/>
  <c r="K97" i="2"/>
  <c r="J97" i="2"/>
  <c r="I97" i="2"/>
  <c r="H97" i="2"/>
  <c r="G97" i="2"/>
  <c r="F97" i="2"/>
  <c r="E97" i="2"/>
  <c r="D97" i="2"/>
  <c r="B97" i="2"/>
  <c r="P96" i="2"/>
  <c r="O96" i="2"/>
  <c r="N96" i="2"/>
  <c r="M96" i="2"/>
  <c r="L96" i="2"/>
  <c r="K96" i="2"/>
  <c r="J96" i="2"/>
  <c r="I96" i="2"/>
  <c r="H96" i="2"/>
  <c r="G96" i="2"/>
  <c r="F96" i="2"/>
  <c r="E96" i="2"/>
  <c r="D96" i="2"/>
  <c r="B96" i="2"/>
  <c r="P95" i="2"/>
  <c r="O95" i="2"/>
  <c r="N95" i="2"/>
  <c r="M95" i="2"/>
  <c r="L95" i="2"/>
  <c r="K95" i="2"/>
  <c r="J95" i="2"/>
  <c r="I95" i="2"/>
  <c r="H95" i="2"/>
  <c r="G95" i="2"/>
  <c r="F95" i="2"/>
  <c r="E95" i="2"/>
  <c r="D95" i="2"/>
  <c r="B95" i="2"/>
  <c r="C95" i="2" s="1"/>
  <c r="P94" i="2"/>
  <c r="O94" i="2"/>
  <c r="N94" i="2"/>
  <c r="M94" i="2"/>
  <c r="L94" i="2"/>
  <c r="K94" i="2"/>
  <c r="J94" i="2"/>
  <c r="I94" i="2"/>
  <c r="H94" i="2"/>
  <c r="G94" i="2"/>
  <c r="F94" i="2"/>
  <c r="E94" i="2"/>
  <c r="D94" i="2"/>
  <c r="B94" i="2"/>
  <c r="C94" i="2" s="1"/>
  <c r="P93" i="2"/>
  <c r="O93" i="2"/>
  <c r="N93" i="2"/>
  <c r="M93" i="2"/>
  <c r="L93" i="2"/>
  <c r="K93" i="2"/>
  <c r="J93" i="2"/>
  <c r="I93" i="2"/>
  <c r="H93" i="2"/>
  <c r="G93" i="2"/>
  <c r="F93" i="2"/>
  <c r="E93" i="2"/>
  <c r="D93" i="2"/>
  <c r="B93" i="2"/>
  <c r="P92" i="2"/>
  <c r="O92" i="2"/>
  <c r="N92" i="2"/>
  <c r="M92" i="2"/>
  <c r="L92" i="2"/>
  <c r="K92" i="2"/>
  <c r="J92" i="2"/>
  <c r="I92" i="2"/>
  <c r="H92" i="2"/>
  <c r="G92" i="2"/>
  <c r="F92" i="2"/>
  <c r="E92" i="2"/>
  <c r="D92" i="2"/>
  <c r="B92" i="2"/>
  <c r="C92" i="2" s="1"/>
  <c r="P91" i="2"/>
  <c r="O91" i="2"/>
  <c r="N91" i="2"/>
  <c r="M91" i="2"/>
  <c r="L91" i="2"/>
  <c r="K91" i="2"/>
  <c r="J91" i="2"/>
  <c r="I91" i="2"/>
  <c r="H91" i="2"/>
  <c r="G91" i="2"/>
  <c r="F91" i="2"/>
  <c r="E91" i="2"/>
  <c r="D91" i="2"/>
  <c r="B91" i="2"/>
  <c r="C91" i="2" s="1"/>
  <c r="P90" i="2"/>
  <c r="O90" i="2"/>
  <c r="N90" i="2"/>
  <c r="M90" i="2"/>
  <c r="L90" i="2"/>
  <c r="K90" i="2"/>
  <c r="J90" i="2"/>
  <c r="I90" i="2"/>
  <c r="H90" i="2"/>
  <c r="G90" i="2"/>
  <c r="F90" i="2"/>
  <c r="E90" i="2"/>
  <c r="D90" i="2"/>
  <c r="C90" i="2"/>
  <c r="B90" i="2"/>
  <c r="P89" i="2"/>
  <c r="O89" i="2"/>
  <c r="N89" i="2"/>
  <c r="M89" i="2"/>
  <c r="L89" i="2"/>
  <c r="K89" i="2"/>
  <c r="J89" i="2"/>
  <c r="I89" i="2"/>
  <c r="H89" i="2"/>
  <c r="G89" i="2"/>
  <c r="F89" i="2"/>
  <c r="E89" i="2"/>
  <c r="D89" i="2"/>
  <c r="B89" i="2"/>
  <c r="P88" i="2"/>
  <c r="O88" i="2"/>
  <c r="N88" i="2"/>
  <c r="M88" i="2"/>
  <c r="L88" i="2"/>
  <c r="K88" i="2"/>
  <c r="J88" i="2"/>
  <c r="I88" i="2"/>
  <c r="H88" i="2"/>
  <c r="G88" i="2"/>
  <c r="F88" i="2"/>
  <c r="E88" i="2"/>
  <c r="D88" i="2"/>
  <c r="B88" i="2"/>
  <c r="C88" i="2" s="1"/>
  <c r="P87" i="2"/>
  <c r="O87" i="2"/>
  <c r="N87" i="2"/>
  <c r="M87" i="2"/>
  <c r="L87" i="2"/>
  <c r="K87" i="2"/>
  <c r="J87" i="2"/>
  <c r="I87" i="2"/>
  <c r="H87" i="2"/>
  <c r="G87" i="2"/>
  <c r="F87" i="2"/>
  <c r="E87" i="2"/>
  <c r="D87" i="2"/>
  <c r="C87" i="2"/>
  <c r="B87" i="2"/>
  <c r="A87" i="2"/>
  <c r="P86" i="2"/>
  <c r="O86" i="2"/>
  <c r="N86" i="2"/>
  <c r="M86" i="2"/>
  <c r="L86" i="2"/>
  <c r="K86" i="2"/>
  <c r="J86" i="2"/>
  <c r="I86" i="2"/>
  <c r="H86" i="2"/>
  <c r="G86" i="2"/>
  <c r="F86" i="2"/>
  <c r="E86" i="2"/>
  <c r="D86" i="2"/>
  <c r="C86" i="2"/>
  <c r="B86" i="2"/>
  <c r="P85" i="2"/>
  <c r="O85" i="2"/>
  <c r="N85" i="2"/>
  <c r="M85" i="2"/>
  <c r="L85" i="2"/>
  <c r="K85" i="2"/>
  <c r="J85" i="2"/>
  <c r="I85" i="2"/>
  <c r="H85" i="2"/>
  <c r="G85" i="2"/>
  <c r="F85" i="2"/>
  <c r="E85" i="2"/>
  <c r="D85" i="2"/>
  <c r="B85" i="2"/>
  <c r="P84" i="2"/>
  <c r="O84" i="2"/>
  <c r="N84" i="2"/>
  <c r="M84" i="2"/>
  <c r="L84" i="2"/>
  <c r="K84" i="2"/>
  <c r="J84" i="2"/>
  <c r="I84" i="2"/>
  <c r="H84" i="2"/>
  <c r="G84" i="2"/>
  <c r="F84" i="2"/>
  <c r="E84" i="2"/>
  <c r="D84" i="2"/>
  <c r="B84" i="2"/>
  <c r="P83" i="2"/>
  <c r="O83" i="2"/>
  <c r="N83" i="2"/>
  <c r="M83" i="2"/>
  <c r="L83" i="2"/>
  <c r="K83" i="2"/>
  <c r="J83" i="2"/>
  <c r="I83" i="2"/>
  <c r="H83" i="2"/>
  <c r="G83" i="2"/>
  <c r="F83" i="2"/>
  <c r="E83" i="2"/>
  <c r="D83" i="2"/>
  <c r="B83" i="2"/>
  <c r="C83" i="2" s="1"/>
  <c r="P82" i="2"/>
  <c r="O82" i="2"/>
  <c r="N82" i="2"/>
  <c r="M82" i="2"/>
  <c r="L82" i="2"/>
  <c r="K82" i="2"/>
  <c r="J82" i="2"/>
  <c r="I82" i="2"/>
  <c r="H82" i="2"/>
  <c r="G82" i="2"/>
  <c r="F82" i="2"/>
  <c r="E82" i="2"/>
  <c r="D82" i="2"/>
  <c r="B82" i="2"/>
  <c r="C82" i="2" s="1"/>
  <c r="A82" i="2"/>
  <c r="P81" i="2"/>
  <c r="O81" i="2"/>
  <c r="N81" i="2"/>
  <c r="M81" i="2"/>
  <c r="L81" i="2"/>
  <c r="K81" i="2"/>
  <c r="J81" i="2"/>
  <c r="I81" i="2"/>
  <c r="H81" i="2"/>
  <c r="G81" i="2"/>
  <c r="F81" i="2"/>
  <c r="E81" i="2"/>
  <c r="D81" i="2"/>
  <c r="B81" i="2"/>
  <c r="C81" i="2" s="1"/>
  <c r="P80" i="2"/>
  <c r="O80" i="2"/>
  <c r="N80" i="2"/>
  <c r="M80" i="2"/>
  <c r="L80" i="2"/>
  <c r="K80" i="2"/>
  <c r="J80" i="2"/>
  <c r="I80" i="2"/>
  <c r="H80" i="2"/>
  <c r="G80" i="2"/>
  <c r="F80" i="2"/>
  <c r="E80" i="2"/>
  <c r="D80" i="2"/>
  <c r="C80" i="2"/>
  <c r="B80" i="2"/>
  <c r="P79" i="2"/>
  <c r="O79" i="2"/>
  <c r="N79" i="2"/>
  <c r="M79" i="2"/>
  <c r="L79" i="2"/>
  <c r="K79" i="2"/>
  <c r="J79" i="2"/>
  <c r="I79" i="2"/>
  <c r="H79" i="2"/>
  <c r="G79" i="2"/>
  <c r="F79" i="2"/>
  <c r="E79" i="2"/>
  <c r="D79" i="2"/>
  <c r="B79" i="2"/>
  <c r="P78" i="2"/>
  <c r="O78" i="2"/>
  <c r="N78" i="2"/>
  <c r="M78" i="2"/>
  <c r="L78" i="2"/>
  <c r="K78" i="2"/>
  <c r="J78" i="2"/>
  <c r="I78" i="2"/>
  <c r="H78" i="2"/>
  <c r="G78" i="2"/>
  <c r="F78" i="2"/>
  <c r="E78" i="2"/>
  <c r="D78" i="2"/>
  <c r="B78" i="2"/>
  <c r="C78" i="2" s="1"/>
  <c r="P77" i="2"/>
  <c r="O77" i="2"/>
  <c r="N77" i="2"/>
  <c r="M77" i="2"/>
  <c r="L77" i="2"/>
  <c r="K77" i="2"/>
  <c r="J77" i="2"/>
  <c r="I77" i="2"/>
  <c r="H77" i="2"/>
  <c r="G77" i="2"/>
  <c r="F77" i="2"/>
  <c r="E77" i="2"/>
  <c r="D77" i="2"/>
  <c r="B77" i="2"/>
  <c r="C77" i="2" s="1"/>
  <c r="P76" i="2"/>
  <c r="O76" i="2"/>
  <c r="N76" i="2"/>
  <c r="M76" i="2"/>
  <c r="L76" i="2"/>
  <c r="K76" i="2"/>
  <c r="J76" i="2"/>
  <c r="I76" i="2"/>
  <c r="H76" i="2"/>
  <c r="G76" i="2"/>
  <c r="F76" i="2"/>
  <c r="E76" i="2"/>
  <c r="D76" i="2"/>
  <c r="B76" i="2"/>
  <c r="P75" i="2"/>
  <c r="O75" i="2"/>
  <c r="N75" i="2"/>
  <c r="M75" i="2"/>
  <c r="L75" i="2"/>
  <c r="K75" i="2"/>
  <c r="J75" i="2"/>
  <c r="I75" i="2"/>
  <c r="H75" i="2"/>
  <c r="G75" i="2"/>
  <c r="F75" i="2"/>
  <c r="E75" i="2"/>
  <c r="D75" i="2"/>
  <c r="B75" i="2"/>
  <c r="C75" i="2" s="1"/>
  <c r="P74" i="2"/>
  <c r="O74" i="2"/>
  <c r="N74" i="2"/>
  <c r="M74" i="2"/>
  <c r="L74" i="2"/>
  <c r="K74" i="2"/>
  <c r="J74" i="2"/>
  <c r="I74" i="2"/>
  <c r="H74" i="2"/>
  <c r="G74" i="2"/>
  <c r="F74" i="2"/>
  <c r="E74" i="2"/>
  <c r="D74" i="2"/>
  <c r="C74" i="2"/>
  <c r="B74" i="2"/>
  <c r="P73" i="2"/>
  <c r="O73" i="2"/>
  <c r="N73" i="2"/>
  <c r="M73" i="2"/>
  <c r="L73" i="2"/>
  <c r="K73" i="2"/>
  <c r="J73" i="2"/>
  <c r="I73" i="2"/>
  <c r="H73" i="2"/>
  <c r="G73" i="2"/>
  <c r="F73" i="2"/>
  <c r="E73" i="2"/>
  <c r="D73" i="2"/>
  <c r="B73" i="2"/>
  <c r="P72" i="2"/>
  <c r="O72" i="2"/>
  <c r="N72" i="2"/>
  <c r="M72" i="2"/>
  <c r="L72" i="2"/>
  <c r="K72" i="2"/>
  <c r="J72" i="2"/>
  <c r="I72" i="2"/>
  <c r="H72" i="2"/>
  <c r="G72" i="2"/>
  <c r="F72" i="2"/>
  <c r="E72" i="2"/>
  <c r="D72" i="2"/>
  <c r="B72" i="2"/>
  <c r="P71" i="2"/>
  <c r="O71" i="2"/>
  <c r="N71" i="2"/>
  <c r="M71" i="2"/>
  <c r="L71" i="2"/>
  <c r="K71" i="2"/>
  <c r="J71" i="2"/>
  <c r="I71" i="2"/>
  <c r="H71" i="2"/>
  <c r="G71" i="2"/>
  <c r="F71" i="2"/>
  <c r="E71" i="2"/>
  <c r="D71" i="2"/>
  <c r="B71" i="2"/>
  <c r="C71" i="2" s="1"/>
  <c r="P70" i="2"/>
  <c r="O70" i="2"/>
  <c r="N70" i="2"/>
  <c r="M70" i="2"/>
  <c r="L70" i="2"/>
  <c r="K70" i="2"/>
  <c r="J70" i="2"/>
  <c r="I70" i="2"/>
  <c r="H70" i="2"/>
  <c r="G70" i="2"/>
  <c r="F70" i="2"/>
  <c r="E70" i="2"/>
  <c r="D70" i="2"/>
  <c r="B70" i="2"/>
  <c r="C70" i="2" s="1"/>
  <c r="P69" i="2"/>
  <c r="O69" i="2"/>
  <c r="N69" i="2"/>
  <c r="M69" i="2"/>
  <c r="L69" i="2"/>
  <c r="K69" i="2"/>
  <c r="J69" i="2"/>
  <c r="I69" i="2"/>
  <c r="H69" i="2"/>
  <c r="G69" i="2"/>
  <c r="F69" i="2"/>
  <c r="E69" i="2"/>
  <c r="D69" i="2"/>
  <c r="B69" i="2"/>
  <c r="C69" i="2" s="1"/>
  <c r="P68" i="2"/>
  <c r="O68" i="2"/>
  <c r="N68" i="2"/>
  <c r="M68" i="2"/>
  <c r="L68" i="2"/>
  <c r="K68" i="2"/>
  <c r="J68" i="2"/>
  <c r="I68" i="2"/>
  <c r="H68" i="2"/>
  <c r="G68" i="2"/>
  <c r="F68" i="2"/>
  <c r="E68" i="2"/>
  <c r="D68" i="2"/>
  <c r="B68" i="2"/>
  <c r="C68" i="2" s="1"/>
  <c r="P67" i="2"/>
  <c r="O67" i="2"/>
  <c r="N67" i="2"/>
  <c r="M67" i="2"/>
  <c r="L67" i="2"/>
  <c r="K67" i="2"/>
  <c r="J67" i="2"/>
  <c r="I67" i="2"/>
  <c r="H67" i="2"/>
  <c r="G67" i="2"/>
  <c r="F67" i="2"/>
  <c r="E67" i="2"/>
  <c r="D67" i="2"/>
  <c r="B67" i="2"/>
  <c r="C67" i="2" s="1"/>
  <c r="P66" i="2"/>
  <c r="O66" i="2"/>
  <c r="N66" i="2"/>
  <c r="M66" i="2"/>
  <c r="L66" i="2"/>
  <c r="K66" i="2"/>
  <c r="J66" i="2"/>
  <c r="I66" i="2"/>
  <c r="H66" i="2"/>
  <c r="G66" i="2"/>
  <c r="F66" i="2"/>
  <c r="E66" i="2"/>
  <c r="D66" i="2"/>
  <c r="B66" i="2"/>
  <c r="C66" i="2" s="1"/>
  <c r="P65" i="2"/>
  <c r="O65" i="2"/>
  <c r="N65" i="2"/>
  <c r="M65" i="2"/>
  <c r="L65" i="2"/>
  <c r="K65" i="2"/>
  <c r="J65" i="2"/>
  <c r="I65" i="2"/>
  <c r="H65" i="2"/>
  <c r="G65" i="2"/>
  <c r="F65" i="2"/>
  <c r="E65" i="2"/>
  <c r="D65" i="2"/>
  <c r="B65" i="2"/>
  <c r="C65" i="2" s="1"/>
  <c r="P64" i="2"/>
  <c r="O64" i="2"/>
  <c r="N64" i="2"/>
  <c r="M64" i="2"/>
  <c r="L64" i="2"/>
  <c r="K64" i="2"/>
  <c r="J64" i="2"/>
  <c r="I64" i="2"/>
  <c r="H64" i="2"/>
  <c r="G64" i="2"/>
  <c r="F64" i="2"/>
  <c r="E64" i="2"/>
  <c r="D64" i="2"/>
  <c r="C64" i="2"/>
  <c r="B64" i="2"/>
  <c r="P63" i="2"/>
  <c r="O63" i="2"/>
  <c r="N63" i="2"/>
  <c r="M63" i="2"/>
  <c r="L63" i="2"/>
  <c r="K63" i="2"/>
  <c r="J63" i="2"/>
  <c r="I63" i="2"/>
  <c r="H63" i="2"/>
  <c r="G63" i="2"/>
  <c r="F63" i="2"/>
  <c r="E63" i="2"/>
  <c r="D63" i="2"/>
  <c r="B63" i="2"/>
  <c r="C63" i="2" s="1"/>
  <c r="P62" i="2"/>
  <c r="O62" i="2"/>
  <c r="N62" i="2"/>
  <c r="M62" i="2"/>
  <c r="L62" i="2"/>
  <c r="K62" i="2"/>
  <c r="J62" i="2"/>
  <c r="I62" i="2"/>
  <c r="H62" i="2"/>
  <c r="G62" i="2"/>
  <c r="F62" i="2"/>
  <c r="E62" i="2"/>
  <c r="D62" i="2"/>
  <c r="B62" i="2"/>
  <c r="C62" i="2" s="1"/>
  <c r="P61" i="2"/>
  <c r="O61" i="2"/>
  <c r="N61" i="2"/>
  <c r="M61" i="2"/>
  <c r="L61" i="2"/>
  <c r="K61" i="2"/>
  <c r="J61" i="2"/>
  <c r="I61" i="2"/>
  <c r="H61" i="2"/>
  <c r="G61" i="2"/>
  <c r="F61" i="2"/>
  <c r="E61" i="2"/>
  <c r="D61" i="2"/>
  <c r="B61" i="2"/>
  <c r="C61" i="2" s="1"/>
  <c r="P59" i="2"/>
  <c r="O59" i="2"/>
  <c r="N59" i="2"/>
  <c r="M59" i="2"/>
  <c r="L59" i="2"/>
  <c r="K59" i="2"/>
  <c r="J59" i="2"/>
  <c r="I59" i="2"/>
  <c r="H59" i="2"/>
  <c r="G59" i="2"/>
  <c r="F59" i="2"/>
  <c r="E59" i="2"/>
  <c r="D59" i="2"/>
  <c r="B59" i="2"/>
  <c r="P58" i="2"/>
  <c r="O58" i="2"/>
  <c r="N58" i="2"/>
  <c r="M58" i="2"/>
  <c r="L58" i="2"/>
  <c r="K58" i="2"/>
  <c r="J58" i="2"/>
  <c r="I58" i="2"/>
  <c r="H58" i="2"/>
  <c r="G58" i="2"/>
  <c r="F58" i="2"/>
  <c r="E58" i="2"/>
  <c r="D58" i="2"/>
  <c r="B58" i="2"/>
  <c r="P57" i="2"/>
  <c r="O57" i="2"/>
  <c r="N57" i="2"/>
  <c r="M57" i="2"/>
  <c r="L57" i="2"/>
  <c r="K57" i="2"/>
  <c r="J57" i="2"/>
  <c r="I57" i="2"/>
  <c r="H57" i="2"/>
  <c r="G57" i="2"/>
  <c r="F57" i="2"/>
  <c r="E57" i="2"/>
  <c r="D57" i="2"/>
  <c r="B57" i="2"/>
  <c r="C57" i="2" s="1"/>
  <c r="P56" i="2"/>
  <c r="O56" i="2"/>
  <c r="N56" i="2"/>
  <c r="M56" i="2"/>
  <c r="L56" i="2"/>
  <c r="K56" i="2"/>
  <c r="J56" i="2"/>
  <c r="I56" i="2"/>
  <c r="H56" i="2"/>
  <c r="G56" i="2"/>
  <c r="F56" i="2"/>
  <c r="E56" i="2"/>
  <c r="D56" i="2"/>
  <c r="B56" i="2"/>
  <c r="P55" i="2"/>
  <c r="O55" i="2"/>
  <c r="N55" i="2"/>
  <c r="M55" i="2"/>
  <c r="L55" i="2"/>
  <c r="K55" i="2"/>
  <c r="J55" i="2"/>
  <c r="I55" i="2"/>
  <c r="H55" i="2"/>
  <c r="G55" i="2"/>
  <c r="F55" i="2"/>
  <c r="E55" i="2"/>
  <c r="D55" i="2"/>
  <c r="B55" i="2"/>
  <c r="C55" i="2" s="1"/>
  <c r="P54" i="2"/>
  <c r="O54" i="2"/>
  <c r="N54" i="2"/>
  <c r="M54" i="2"/>
  <c r="L54" i="2"/>
  <c r="K54" i="2"/>
  <c r="J54" i="2"/>
  <c r="I54" i="2"/>
  <c r="H54" i="2"/>
  <c r="G54" i="2"/>
  <c r="F54" i="2"/>
  <c r="E54" i="2"/>
  <c r="D54" i="2"/>
  <c r="B54" i="2"/>
  <c r="P53" i="2"/>
  <c r="O53" i="2"/>
  <c r="N53" i="2"/>
  <c r="M53" i="2"/>
  <c r="L53" i="2"/>
  <c r="K53" i="2"/>
  <c r="J53" i="2"/>
  <c r="I53" i="2"/>
  <c r="H53" i="2"/>
  <c r="G53" i="2"/>
  <c r="F53" i="2"/>
  <c r="E53" i="2"/>
  <c r="D53" i="2"/>
  <c r="B53" i="2"/>
  <c r="C53" i="2" s="1"/>
  <c r="P52" i="2"/>
  <c r="O52" i="2"/>
  <c r="N52" i="2"/>
  <c r="M52" i="2"/>
  <c r="L52" i="2"/>
  <c r="K52" i="2"/>
  <c r="J52" i="2"/>
  <c r="I52" i="2"/>
  <c r="H52" i="2"/>
  <c r="G52" i="2"/>
  <c r="F52" i="2"/>
  <c r="E52" i="2"/>
  <c r="D52" i="2"/>
  <c r="B52" i="2"/>
  <c r="C52" i="2" s="1"/>
  <c r="P51" i="2"/>
  <c r="O51" i="2"/>
  <c r="N51" i="2"/>
  <c r="M51" i="2"/>
  <c r="L51" i="2"/>
  <c r="K51" i="2"/>
  <c r="J51" i="2"/>
  <c r="I51" i="2"/>
  <c r="H51" i="2"/>
  <c r="G51" i="2"/>
  <c r="F51" i="2"/>
  <c r="E51" i="2"/>
  <c r="D51" i="2"/>
  <c r="B51" i="2"/>
  <c r="P50" i="2"/>
  <c r="O50" i="2"/>
  <c r="N50" i="2"/>
  <c r="M50" i="2"/>
  <c r="L50" i="2"/>
  <c r="K50" i="2"/>
  <c r="J50" i="2"/>
  <c r="I50" i="2"/>
  <c r="H50" i="2"/>
  <c r="G50" i="2"/>
  <c r="F50" i="2"/>
  <c r="E50" i="2"/>
  <c r="D50" i="2"/>
  <c r="B50" i="2"/>
  <c r="C50" i="2" s="1"/>
  <c r="P49" i="2"/>
  <c r="O49" i="2"/>
  <c r="N49" i="2"/>
  <c r="M49" i="2"/>
  <c r="L49" i="2"/>
  <c r="K49" i="2"/>
  <c r="J49" i="2"/>
  <c r="I49" i="2"/>
  <c r="H49" i="2"/>
  <c r="G49" i="2"/>
  <c r="F49" i="2"/>
  <c r="E49" i="2"/>
  <c r="D49" i="2"/>
  <c r="B49" i="2"/>
  <c r="C49" i="2" s="1"/>
  <c r="P48" i="2"/>
  <c r="O48" i="2"/>
  <c r="N48" i="2"/>
  <c r="M48" i="2"/>
  <c r="L48" i="2"/>
  <c r="K48" i="2"/>
  <c r="J48" i="2"/>
  <c r="I48" i="2"/>
  <c r="H48" i="2"/>
  <c r="G48" i="2"/>
  <c r="F48" i="2"/>
  <c r="E48" i="2"/>
  <c r="D48" i="2"/>
  <c r="B48" i="2"/>
  <c r="P47" i="2"/>
  <c r="O47" i="2"/>
  <c r="N47" i="2"/>
  <c r="M47" i="2"/>
  <c r="L47" i="2"/>
  <c r="K47" i="2"/>
  <c r="J47" i="2"/>
  <c r="I47" i="2"/>
  <c r="H47" i="2"/>
  <c r="G47" i="2"/>
  <c r="F47" i="2"/>
  <c r="E47" i="2"/>
  <c r="D47" i="2"/>
  <c r="B47" i="2"/>
  <c r="C47" i="2" s="1"/>
  <c r="A47" i="2"/>
  <c r="P46" i="2"/>
  <c r="O46" i="2"/>
  <c r="N46" i="2"/>
  <c r="M46" i="2"/>
  <c r="L46" i="2"/>
  <c r="K46" i="2"/>
  <c r="J46" i="2"/>
  <c r="I46" i="2"/>
  <c r="H46" i="2"/>
  <c r="G46" i="2"/>
  <c r="F46" i="2"/>
  <c r="E46" i="2"/>
  <c r="D46" i="2"/>
  <c r="B46" i="2"/>
  <c r="P45" i="2"/>
  <c r="O45" i="2"/>
  <c r="N45" i="2"/>
  <c r="M45" i="2"/>
  <c r="L45" i="2"/>
  <c r="K45" i="2"/>
  <c r="J45" i="2"/>
  <c r="I45" i="2"/>
  <c r="H45" i="2"/>
  <c r="G45" i="2"/>
  <c r="F45" i="2"/>
  <c r="E45" i="2"/>
  <c r="D45" i="2"/>
  <c r="B45" i="2"/>
  <c r="C45" i="2" s="1"/>
  <c r="P44" i="2"/>
  <c r="O44" i="2"/>
  <c r="N44" i="2"/>
  <c r="M44" i="2"/>
  <c r="L44" i="2"/>
  <c r="K44" i="2"/>
  <c r="J44" i="2"/>
  <c r="I44" i="2"/>
  <c r="H44" i="2"/>
  <c r="G44" i="2"/>
  <c r="F44" i="2"/>
  <c r="E44" i="2"/>
  <c r="D44" i="2"/>
  <c r="B44" i="2"/>
  <c r="C44" i="2" s="1"/>
  <c r="P43" i="2"/>
  <c r="O43" i="2"/>
  <c r="N43" i="2"/>
  <c r="M43" i="2"/>
  <c r="L43" i="2"/>
  <c r="K43" i="2"/>
  <c r="J43" i="2"/>
  <c r="I43" i="2"/>
  <c r="H43" i="2"/>
  <c r="G43" i="2"/>
  <c r="F43" i="2"/>
  <c r="E43" i="2"/>
  <c r="D43" i="2"/>
  <c r="B43" i="2"/>
  <c r="P42" i="2"/>
  <c r="O42" i="2"/>
  <c r="N42" i="2"/>
  <c r="M42" i="2"/>
  <c r="L42" i="2"/>
  <c r="K42" i="2"/>
  <c r="J42" i="2"/>
  <c r="I42" i="2"/>
  <c r="H42" i="2"/>
  <c r="G42" i="2"/>
  <c r="F42" i="2"/>
  <c r="E42" i="2"/>
  <c r="D42" i="2"/>
  <c r="B42" i="2"/>
  <c r="P41" i="2"/>
  <c r="O41" i="2"/>
  <c r="N41" i="2"/>
  <c r="M41" i="2"/>
  <c r="L41" i="2"/>
  <c r="K41" i="2"/>
  <c r="J41" i="2"/>
  <c r="I41" i="2"/>
  <c r="H41" i="2"/>
  <c r="G41" i="2"/>
  <c r="F41" i="2"/>
  <c r="E41" i="2"/>
  <c r="D41" i="2"/>
  <c r="B41" i="2"/>
  <c r="C41" i="2" s="1"/>
  <c r="P40" i="2"/>
  <c r="O40" i="2"/>
  <c r="N40" i="2"/>
  <c r="M40" i="2"/>
  <c r="L40" i="2"/>
  <c r="K40" i="2"/>
  <c r="J40" i="2"/>
  <c r="I40" i="2"/>
  <c r="H40" i="2"/>
  <c r="G40" i="2"/>
  <c r="F40" i="2"/>
  <c r="E40" i="2"/>
  <c r="D40" i="2"/>
  <c r="B40" i="2"/>
  <c r="C40" i="2" s="1"/>
  <c r="P39" i="2"/>
  <c r="O39" i="2"/>
  <c r="N39" i="2"/>
  <c r="M39" i="2"/>
  <c r="L39" i="2"/>
  <c r="K39" i="2"/>
  <c r="J39" i="2"/>
  <c r="I39" i="2"/>
  <c r="H39" i="2"/>
  <c r="G39" i="2"/>
  <c r="F39" i="2"/>
  <c r="E39" i="2"/>
  <c r="D39" i="2"/>
  <c r="B39" i="2"/>
  <c r="P38" i="2"/>
  <c r="O38" i="2"/>
  <c r="N38" i="2"/>
  <c r="M38" i="2"/>
  <c r="L38" i="2"/>
  <c r="K38" i="2"/>
  <c r="J38" i="2"/>
  <c r="I38" i="2"/>
  <c r="H38" i="2"/>
  <c r="G38" i="2"/>
  <c r="F38" i="2"/>
  <c r="E38" i="2"/>
  <c r="D38" i="2"/>
  <c r="B38" i="2"/>
  <c r="P37" i="2"/>
  <c r="O37" i="2"/>
  <c r="N37" i="2"/>
  <c r="M37" i="2"/>
  <c r="L37" i="2"/>
  <c r="K37" i="2"/>
  <c r="J37" i="2"/>
  <c r="I37" i="2"/>
  <c r="H37" i="2"/>
  <c r="G37" i="2"/>
  <c r="F37" i="2"/>
  <c r="E37" i="2"/>
  <c r="D37" i="2"/>
  <c r="B37" i="2"/>
  <c r="C37" i="2" s="1"/>
  <c r="P36" i="2"/>
  <c r="O36" i="2"/>
  <c r="N36" i="2"/>
  <c r="M36" i="2"/>
  <c r="L36" i="2"/>
  <c r="K36" i="2"/>
  <c r="J36" i="2"/>
  <c r="I36" i="2"/>
  <c r="H36" i="2"/>
  <c r="G36" i="2"/>
  <c r="F36" i="2"/>
  <c r="E36" i="2"/>
  <c r="D36" i="2"/>
  <c r="B36" i="2"/>
  <c r="C36" i="2" s="1"/>
  <c r="P34" i="2"/>
  <c r="O34" i="2"/>
  <c r="N34" i="2"/>
  <c r="M34" i="2"/>
  <c r="L34" i="2"/>
  <c r="K34" i="2"/>
  <c r="J34" i="2"/>
  <c r="I34" i="2"/>
  <c r="H34" i="2"/>
  <c r="G34" i="2"/>
  <c r="F34" i="2"/>
  <c r="E34" i="2"/>
  <c r="D34" i="2"/>
  <c r="B34" i="2"/>
  <c r="P33" i="2"/>
  <c r="O33" i="2"/>
  <c r="N33" i="2"/>
  <c r="M33" i="2"/>
  <c r="L33" i="2"/>
  <c r="K33" i="2"/>
  <c r="J33" i="2"/>
  <c r="I33" i="2"/>
  <c r="H33" i="2"/>
  <c r="G33" i="2"/>
  <c r="F33" i="2"/>
  <c r="E33" i="2"/>
  <c r="D33" i="2"/>
  <c r="B33" i="2"/>
  <c r="P32" i="2"/>
  <c r="O32" i="2"/>
  <c r="N32" i="2"/>
  <c r="M32" i="2"/>
  <c r="L32" i="2"/>
  <c r="K32" i="2"/>
  <c r="J32" i="2"/>
  <c r="I32" i="2"/>
  <c r="H32" i="2"/>
  <c r="G32" i="2"/>
  <c r="F32" i="2"/>
  <c r="E32" i="2"/>
  <c r="D32" i="2"/>
  <c r="B32" i="2"/>
  <c r="C32" i="2" s="1"/>
  <c r="P31" i="2"/>
  <c r="O31" i="2"/>
  <c r="N31" i="2"/>
  <c r="M31" i="2"/>
  <c r="L31" i="2"/>
  <c r="K31" i="2"/>
  <c r="J31" i="2"/>
  <c r="I31" i="2"/>
  <c r="H31" i="2"/>
  <c r="G31" i="2"/>
  <c r="F31" i="2"/>
  <c r="E31" i="2"/>
  <c r="D31" i="2"/>
  <c r="C31" i="2"/>
  <c r="B31" i="2"/>
  <c r="P30" i="2"/>
  <c r="O30" i="2"/>
  <c r="N30" i="2"/>
  <c r="M30" i="2"/>
  <c r="L30" i="2"/>
  <c r="K30" i="2"/>
  <c r="J30" i="2"/>
  <c r="I30" i="2"/>
  <c r="H30" i="2"/>
  <c r="G30" i="2"/>
  <c r="F30" i="2"/>
  <c r="E30" i="2"/>
  <c r="D30" i="2"/>
  <c r="B30" i="2"/>
  <c r="C30" i="2" s="1"/>
  <c r="P29" i="2"/>
  <c r="O29" i="2"/>
  <c r="N29" i="2"/>
  <c r="M29" i="2"/>
  <c r="L29" i="2"/>
  <c r="K29" i="2"/>
  <c r="J29" i="2"/>
  <c r="I29" i="2"/>
  <c r="H29" i="2"/>
  <c r="G29" i="2"/>
  <c r="F29" i="2"/>
  <c r="E29" i="2"/>
  <c r="D29" i="2"/>
  <c r="B29" i="2"/>
  <c r="P28" i="2"/>
  <c r="O28" i="2"/>
  <c r="N28" i="2"/>
  <c r="M28" i="2"/>
  <c r="L28" i="2"/>
  <c r="K28" i="2"/>
  <c r="J28" i="2"/>
  <c r="I28" i="2"/>
  <c r="H28" i="2"/>
  <c r="G28" i="2"/>
  <c r="F28" i="2"/>
  <c r="E28" i="2"/>
  <c r="D28" i="2"/>
  <c r="B28" i="2"/>
  <c r="C28" i="2" s="1"/>
  <c r="P27" i="2"/>
  <c r="O27" i="2"/>
  <c r="N27" i="2"/>
  <c r="M27" i="2"/>
  <c r="L27" i="2"/>
  <c r="K27" i="2"/>
  <c r="J27" i="2"/>
  <c r="I27" i="2"/>
  <c r="H27" i="2"/>
  <c r="G27" i="2"/>
  <c r="F27" i="2"/>
  <c r="E27" i="2"/>
  <c r="D27" i="2"/>
  <c r="B27" i="2"/>
  <c r="C27" i="2" s="1"/>
  <c r="P26" i="2"/>
  <c r="O26" i="2"/>
  <c r="N26" i="2"/>
  <c r="M26" i="2"/>
  <c r="L26" i="2"/>
  <c r="K26" i="2"/>
  <c r="J26" i="2"/>
  <c r="I26" i="2"/>
  <c r="H26" i="2"/>
  <c r="G26" i="2"/>
  <c r="F26" i="2"/>
  <c r="E26" i="2"/>
  <c r="D26" i="2"/>
  <c r="B26" i="2"/>
  <c r="C26" i="2" s="1"/>
  <c r="P25" i="2"/>
  <c r="O25" i="2"/>
  <c r="N25" i="2"/>
  <c r="M25" i="2"/>
  <c r="L25" i="2"/>
  <c r="K25" i="2"/>
  <c r="J25" i="2"/>
  <c r="I25" i="2"/>
  <c r="H25" i="2"/>
  <c r="G25" i="2"/>
  <c r="F25" i="2"/>
  <c r="E25" i="2"/>
  <c r="D25" i="2"/>
  <c r="B25" i="2"/>
  <c r="P24" i="2"/>
  <c r="O24" i="2"/>
  <c r="N24" i="2"/>
  <c r="M24" i="2"/>
  <c r="L24" i="2"/>
  <c r="K24" i="2"/>
  <c r="J24" i="2"/>
  <c r="I24" i="2"/>
  <c r="H24" i="2"/>
  <c r="G24" i="2"/>
  <c r="F24" i="2"/>
  <c r="E24" i="2"/>
  <c r="D24" i="2"/>
  <c r="B24" i="2"/>
  <c r="C24" i="2" s="1"/>
  <c r="A24" i="2"/>
  <c r="P23" i="2"/>
  <c r="O23" i="2"/>
  <c r="N23" i="2"/>
  <c r="M23" i="2"/>
  <c r="L23" i="2"/>
  <c r="K23" i="2"/>
  <c r="J23" i="2"/>
  <c r="I23" i="2"/>
  <c r="H23" i="2"/>
  <c r="G23" i="2"/>
  <c r="F23" i="2"/>
  <c r="E23" i="2"/>
  <c r="D23" i="2"/>
  <c r="B23" i="2"/>
  <c r="C23" i="2" s="1"/>
  <c r="A23" i="2"/>
  <c r="P22" i="2"/>
  <c r="O22" i="2"/>
  <c r="N22" i="2"/>
  <c r="M22" i="2"/>
  <c r="L22" i="2"/>
  <c r="K22" i="2"/>
  <c r="J22" i="2"/>
  <c r="I22" i="2"/>
  <c r="H22" i="2"/>
  <c r="G22" i="2"/>
  <c r="F22" i="2"/>
  <c r="E22" i="2"/>
  <c r="D22" i="2"/>
  <c r="B22" i="2"/>
  <c r="P21" i="2"/>
  <c r="O21" i="2"/>
  <c r="N21" i="2"/>
  <c r="M21" i="2"/>
  <c r="L21" i="2"/>
  <c r="K21" i="2"/>
  <c r="J21" i="2"/>
  <c r="I21" i="2"/>
  <c r="H21" i="2"/>
  <c r="G21" i="2"/>
  <c r="F21" i="2"/>
  <c r="E21" i="2"/>
  <c r="D21" i="2"/>
  <c r="B21" i="2"/>
  <c r="P20" i="2"/>
  <c r="O20" i="2"/>
  <c r="N20" i="2"/>
  <c r="M20" i="2"/>
  <c r="L20" i="2"/>
  <c r="K20" i="2"/>
  <c r="J20" i="2"/>
  <c r="I20" i="2"/>
  <c r="H20" i="2"/>
  <c r="G20" i="2"/>
  <c r="F20" i="2"/>
  <c r="E20" i="2"/>
  <c r="D20" i="2"/>
  <c r="B20" i="2"/>
  <c r="C20" i="2" s="1"/>
  <c r="P19" i="2"/>
  <c r="O19" i="2"/>
  <c r="N19" i="2"/>
  <c r="M19" i="2"/>
  <c r="L19" i="2"/>
  <c r="K19" i="2"/>
  <c r="J19" i="2"/>
  <c r="I19" i="2"/>
  <c r="H19" i="2"/>
  <c r="G19" i="2"/>
  <c r="F19" i="2"/>
  <c r="E19" i="2"/>
  <c r="D19" i="2"/>
  <c r="B19" i="2"/>
  <c r="P17" i="2"/>
  <c r="O17" i="2"/>
  <c r="N17" i="2"/>
  <c r="M17" i="2"/>
  <c r="L17" i="2"/>
  <c r="K17" i="2"/>
  <c r="J17" i="2"/>
  <c r="I17" i="2"/>
  <c r="H17" i="2"/>
  <c r="G17" i="2"/>
  <c r="F17" i="2"/>
  <c r="E17" i="2"/>
  <c r="D17" i="2"/>
  <c r="B17" i="2"/>
  <c r="C17" i="2" s="1"/>
  <c r="P16" i="2"/>
  <c r="O16" i="2"/>
  <c r="N16" i="2"/>
  <c r="M16" i="2"/>
  <c r="L16" i="2"/>
  <c r="K16" i="2"/>
  <c r="J16" i="2"/>
  <c r="I16" i="2"/>
  <c r="H16" i="2"/>
  <c r="G16" i="2"/>
  <c r="F16" i="2"/>
  <c r="E16" i="2"/>
  <c r="D16" i="2"/>
  <c r="B16" i="2"/>
  <c r="C16" i="2" s="1"/>
  <c r="P15" i="2"/>
  <c r="O15" i="2"/>
  <c r="N15" i="2"/>
  <c r="M15" i="2"/>
  <c r="L15" i="2"/>
  <c r="K15" i="2"/>
  <c r="J15" i="2"/>
  <c r="I15" i="2"/>
  <c r="H15" i="2"/>
  <c r="G15" i="2"/>
  <c r="F15" i="2"/>
  <c r="E15" i="2"/>
  <c r="D15" i="2"/>
  <c r="B15" i="2"/>
  <c r="P14" i="2"/>
  <c r="O14" i="2"/>
  <c r="N14" i="2"/>
  <c r="M14" i="2"/>
  <c r="L14" i="2"/>
  <c r="K14" i="2"/>
  <c r="J14" i="2"/>
  <c r="I14" i="2"/>
  <c r="H14" i="2"/>
  <c r="G14" i="2"/>
  <c r="F14" i="2"/>
  <c r="E14" i="2"/>
  <c r="D14" i="2"/>
  <c r="B14" i="2"/>
  <c r="A248" i="1"/>
  <c r="S247" i="1"/>
  <c r="R247" i="1"/>
  <c r="Q247" i="1"/>
  <c r="P247" i="1"/>
  <c r="O247" i="1"/>
  <c r="N247" i="1"/>
  <c r="M247" i="1"/>
  <c r="L247" i="1"/>
  <c r="K247" i="1"/>
  <c r="J247" i="1"/>
  <c r="I247" i="1"/>
  <c r="H247" i="1"/>
  <c r="G247" i="1"/>
  <c r="D247" i="1"/>
  <c r="C247" i="1"/>
  <c r="S246" i="1"/>
  <c r="R246" i="1"/>
  <c r="Q246" i="1"/>
  <c r="P246" i="1"/>
  <c r="O246" i="1"/>
  <c r="N246" i="1"/>
  <c r="M246" i="1"/>
  <c r="L246" i="1"/>
  <c r="K246" i="1"/>
  <c r="J246" i="1"/>
  <c r="I246" i="1"/>
  <c r="H246" i="1"/>
  <c r="G246" i="1"/>
  <c r="D246" i="1"/>
  <c r="C246" i="1"/>
  <c r="S245" i="1"/>
  <c r="R245" i="1"/>
  <c r="Q245" i="1"/>
  <c r="P245" i="1"/>
  <c r="O245" i="1"/>
  <c r="N245" i="1"/>
  <c r="M245" i="1"/>
  <c r="L245" i="1"/>
  <c r="K245" i="1"/>
  <c r="J245" i="1"/>
  <c r="I245" i="1"/>
  <c r="H245" i="1"/>
  <c r="G245" i="1"/>
  <c r="D245" i="1"/>
  <c r="C245" i="1"/>
  <c r="S244" i="1"/>
  <c r="R244" i="1"/>
  <c r="Q244" i="1"/>
  <c r="P244" i="1"/>
  <c r="O244" i="1"/>
  <c r="N244" i="1"/>
  <c r="M244" i="1"/>
  <c r="L244" i="1"/>
  <c r="K244" i="1"/>
  <c r="J244" i="1"/>
  <c r="I244" i="1"/>
  <c r="H244" i="1"/>
  <c r="G244" i="1"/>
  <c r="D244" i="1"/>
  <c r="C244" i="1"/>
  <c r="S243" i="1"/>
  <c r="R243" i="1"/>
  <c r="Q243" i="1"/>
  <c r="P243" i="1"/>
  <c r="O243" i="1"/>
  <c r="N243" i="1"/>
  <c r="M243" i="1"/>
  <c r="L243" i="1"/>
  <c r="K243" i="1"/>
  <c r="J243" i="1"/>
  <c r="I243" i="1"/>
  <c r="H243" i="1"/>
  <c r="G243" i="1"/>
  <c r="D243" i="1"/>
  <c r="C243" i="1"/>
  <c r="S242" i="1"/>
  <c r="R242" i="1"/>
  <c r="Q242" i="1"/>
  <c r="P242" i="1"/>
  <c r="O242" i="1"/>
  <c r="N242" i="1"/>
  <c r="M242" i="1"/>
  <c r="L242" i="1"/>
  <c r="K242" i="1"/>
  <c r="J242" i="1"/>
  <c r="I242" i="1"/>
  <c r="H242" i="1"/>
  <c r="G242" i="1"/>
  <c r="D242" i="1"/>
  <c r="C242" i="1"/>
  <c r="A242" i="1"/>
  <c r="S241" i="1"/>
  <c r="R241" i="1"/>
  <c r="Q241" i="1"/>
  <c r="P241" i="1"/>
  <c r="O241" i="1"/>
  <c r="N241" i="1"/>
  <c r="M241" i="1"/>
  <c r="L241" i="1"/>
  <c r="K241" i="1"/>
  <c r="J241" i="1"/>
  <c r="I241" i="1"/>
  <c r="H241" i="1"/>
  <c r="G241" i="1"/>
  <c r="D241" i="1"/>
  <c r="C241" i="1"/>
  <c r="S240" i="1"/>
  <c r="R240" i="1"/>
  <c r="Q240" i="1"/>
  <c r="P240" i="1"/>
  <c r="O240" i="1"/>
  <c r="N240" i="1"/>
  <c r="M240" i="1"/>
  <c r="L240" i="1"/>
  <c r="K240" i="1"/>
  <c r="J240" i="1"/>
  <c r="I240" i="1"/>
  <c r="H240" i="1"/>
  <c r="G240" i="1"/>
  <c r="D240" i="1"/>
  <c r="C240" i="1"/>
  <c r="A240" i="1"/>
  <c r="S239" i="1"/>
  <c r="R239" i="1"/>
  <c r="Q239" i="1"/>
  <c r="P239" i="1"/>
  <c r="O239" i="1"/>
  <c r="N239" i="1"/>
  <c r="M239" i="1"/>
  <c r="L239" i="1"/>
  <c r="K239" i="1"/>
  <c r="J239" i="1"/>
  <c r="I239" i="1"/>
  <c r="H239" i="1"/>
  <c r="G239" i="1"/>
  <c r="F239" i="1"/>
  <c r="D239" i="1"/>
  <c r="C239" i="1"/>
  <c r="A239" i="1"/>
  <c r="S238" i="1"/>
  <c r="R238" i="1"/>
  <c r="Q238" i="1"/>
  <c r="P238" i="1"/>
  <c r="O238" i="1"/>
  <c r="N238" i="1"/>
  <c r="M238" i="1"/>
  <c r="L238" i="1"/>
  <c r="K238" i="1"/>
  <c r="J238" i="1"/>
  <c r="I238" i="1"/>
  <c r="H238" i="1"/>
  <c r="G238" i="1"/>
  <c r="D238" i="1"/>
  <c r="C238" i="1"/>
  <c r="A238" i="1"/>
  <c r="S237" i="1"/>
  <c r="R237" i="1"/>
  <c r="Q237" i="1"/>
  <c r="P237" i="1"/>
  <c r="O237" i="1"/>
  <c r="N237" i="1"/>
  <c r="M237" i="1"/>
  <c r="L237" i="1"/>
  <c r="K237" i="1"/>
  <c r="J237" i="1"/>
  <c r="I237" i="1"/>
  <c r="H237" i="1"/>
  <c r="G237" i="1"/>
  <c r="D237" i="1"/>
  <c r="F237" i="1" s="1"/>
  <c r="C237" i="1"/>
  <c r="A237" i="1"/>
  <c r="S236" i="1"/>
  <c r="R236" i="1"/>
  <c r="Q236" i="1"/>
  <c r="P236" i="1"/>
  <c r="O236" i="1"/>
  <c r="N236" i="1"/>
  <c r="M236" i="1"/>
  <c r="L236" i="1"/>
  <c r="K236" i="1"/>
  <c r="J236" i="1"/>
  <c r="I236" i="1"/>
  <c r="H236" i="1"/>
  <c r="G236" i="1"/>
  <c r="D236" i="1"/>
  <c r="C236" i="1"/>
  <c r="A236" i="1"/>
  <c r="S235" i="1"/>
  <c r="R235" i="1"/>
  <c r="Q235" i="1"/>
  <c r="P235" i="1"/>
  <c r="O235" i="1"/>
  <c r="N235" i="1"/>
  <c r="M235" i="1"/>
  <c r="L235" i="1"/>
  <c r="K235" i="1"/>
  <c r="J235" i="1"/>
  <c r="I235" i="1"/>
  <c r="H235" i="1"/>
  <c r="G235" i="1"/>
  <c r="D235" i="1"/>
  <c r="C235" i="1"/>
  <c r="A235" i="1"/>
  <c r="S234" i="1"/>
  <c r="R234" i="1"/>
  <c r="Q234" i="1"/>
  <c r="P234" i="1"/>
  <c r="O234" i="1"/>
  <c r="N234" i="1"/>
  <c r="M234" i="1"/>
  <c r="L234" i="1"/>
  <c r="K234" i="1"/>
  <c r="J234" i="1"/>
  <c r="I234" i="1"/>
  <c r="H234" i="1"/>
  <c r="G234" i="1"/>
  <c r="D234" i="1"/>
  <c r="C234" i="1"/>
  <c r="F234" i="1" s="1"/>
  <c r="A234" i="1"/>
  <c r="S233" i="1"/>
  <c r="R233" i="1"/>
  <c r="Q233" i="1"/>
  <c r="P233" i="1"/>
  <c r="O233" i="1"/>
  <c r="N233" i="1"/>
  <c r="M233" i="1"/>
  <c r="L233" i="1"/>
  <c r="K233" i="1"/>
  <c r="J233" i="1"/>
  <c r="I233" i="1"/>
  <c r="H233" i="1"/>
  <c r="G233" i="1"/>
  <c r="D233" i="1"/>
  <c r="C233" i="1"/>
  <c r="A233" i="1"/>
  <c r="S232" i="1"/>
  <c r="R232" i="1"/>
  <c r="Q232" i="1"/>
  <c r="P232" i="1"/>
  <c r="O232" i="1"/>
  <c r="N232" i="1"/>
  <c r="M232" i="1"/>
  <c r="L232" i="1"/>
  <c r="K232" i="1"/>
  <c r="J232" i="1"/>
  <c r="I232" i="1"/>
  <c r="H232" i="1"/>
  <c r="G232" i="1"/>
  <c r="D232" i="1"/>
  <c r="C232" i="1"/>
  <c r="F232" i="1" s="1"/>
  <c r="A232" i="1"/>
  <c r="S231" i="1"/>
  <c r="R231" i="1"/>
  <c r="Q231" i="1"/>
  <c r="P231" i="1"/>
  <c r="O231" i="1"/>
  <c r="N231" i="1"/>
  <c r="M231" i="1"/>
  <c r="L231" i="1"/>
  <c r="K231" i="1"/>
  <c r="J231" i="1"/>
  <c r="I231" i="1"/>
  <c r="H231" i="1"/>
  <c r="G231" i="1"/>
  <c r="D231" i="1"/>
  <c r="C231" i="1"/>
  <c r="A231" i="1"/>
  <c r="S230" i="1"/>
  <c r="R230" i="1"/>
  <c r="Q230" i="1"/>
  <c r="P230" i="1"/>
  <c r="O230" i="1"/>
  <c r="N230" i="1"/>
  <c r="M230" i="1"/>
  <c r="L230" i="1"/>
  <c r="K230" i="1"/>
  <c r="J230" i="1"/>
  <c r="I230" i="1"/>
  <c r="H230" i="1"/>
  <c r="G230" i="1"/>
  <c r="D230" i="1"/>
  <c r="C230" i="1"/>
  <c r="F230" i="1" s="1"/>
  <c r="A230" i="1"/>
  <c r="S229" i="1"/>
  <c r="R229" i="1"/>
  <c r="Q229" i="1"/>
  <c r="P229" i="1"/>
  <c r="O229" i="1"/>
  <c r="N229" i="1"/>
  <c r="M229" i="1"/>
  <c r="L229" i="1"/>
  <c r="K229" i="1"/>
  <c r="J229" i="1"/>
  <c r="I229" i="1"/>
  <c r="H229" i="1"/>
  <c r="G229" i="1"/>
  <c r="D229" i="1"/>
  <c r="C229" i="1"/>
  <c r="A229" i="1"/>
  <c r="S228" i="1"/>
  <c r="R228" i="1"/>
  <c r="Q228" i="1"/>
  <c r="P228" i="1"/>
  <c r="O228" i="1"/>
  <c r="N228" i="1"/>
  <c r="M228" i="1"/>
  <c r="L228" i="1"/>
  <c r="K228" i="1"/>
  <c r="J228" i="1"/>
  <c r="I228" i="1"/>
  <c r="H228" i="1"/>
  <c r="G228" i="1"/>
  <c r="D228" i="1"/>
  <c r="C228" i="1"/>
  <c r="A228" i="1"/>
  <c r="S227" i="1"/>
  <c r="R227" i="1"/>
  <c r="Q227" i="1"/>
  <c r="P227" i="1"/>
  <c r="O227" i="1"/>
  <c r="N227" i="1"/>
  <c r="M227" i="1"/>
  <c r="L227" i="1"/>
  <c r="K227" i="1"/>
  <c r="J227" i="1"/>
  <c r="I227" i="1"/>
  <c r="H227" i="1"/>
  <c r="G227" i="1"/>
  <c r="D227" i="1"/>
  <c r="C227" i="1"/>
  <c r="A227" i="1"/>
  <c r="S226" i="1"/>
  <c r="R226" i="1"/>
  <c r="Q226" i="1"/>
  <c r="P226" i="1"/>
  <c r="O226" i="1"/>
  <c r="N226" i="1"/>
  <c r="M226" i="1"/>
  <c r="L226" i="1"/>
  <c r="K226" i="1"/>
  <c r="J226" i="1"/>
  <c r="I226" i="1"/>
  <c r="H226" i="1"/>
  <c r="G226" i="1"/>
  <c r="D226" i="1"/>
  <c r="C226" i="1"/>
  <c r="A226" i="1"/>
  <c r="S225" i="1"/>
  <c r="R225" i="1"/>
  <c r="Q225" i="1"/>
  <c r="P225" i="1"/>
  <c r="O225" i="1"/>
  <c r="N225" i="1"/>
  <c r="M225" i="1"/>
  <c r="L225" i="1"/>
  <c r="K225" i="1"/>
  <c r="J225" i="1"/>
  <c r="I225" i="1"/>
  <c r="H225" i="1"/>
  <c r="G225" i="1"/>
  <c r="D225" i="1"/>
  <c r="C225" i="1"/>
  <c r="A225" i="1"/>
  <c r="S224" i="1"/>
  <c r="R224" i="1"/>
  <c r="Q224" i="1"/>
  <c r="P224" i="1"/>
  <c r="O224" i="1"/>
  <c r="N224" i="1"/>
  <c r="M224" i="1"/>
  <c r="L224" i="1"/>
  <c r="K224" i="1"/>
  <c r="J224" i="1"/>
  <c r="I224" i="1"/>
  <c r="H224" i="1"/>
  <c r="G224" i="1"/>
  <c r="D224" i="1"/>
  <c r="C224" i="1"/>
  <c r="A224" i="1"/>
  <c r="S223" i="1"/>
  <c r="R223" i="1"/>
  <c r="Q223" i="1"/>
  <c r="P223" i="1"/>
  <c r="O223" i="1"/>
  <c r="N223" i="1"/>
  <c r="M223" i="1"/>
  <c r="L223" i="1"/>
  <c r="K223" i="1"/>
  <c r="J223" i="1"/>
  <c r="I223" i="1"/>
  <c r="H223" i="1"/>
  <c r="G223" i="1"/>
  <c r="D223" i="1"/>
  <c r="F223" i="1" s="1"/>
  <c r="C223" i="1"/>
  <c r="A223" i="1"/>
  <c r="S222" i="1"/>
  <c r="R222" i="1"/>
  <c r="Q222" i="1"/>
  <c r="P222" i="1"/>
  <c r="O222" i="1"/>
  <c r="N222" i="1"/>
  <c r="M222" i="1"/>
  <c r="L222" i="1"/>
  <c r="K222" i="1"/>
  <c r="J222" i="1"/>
  <c r="I222" i="1"/>
  <c r="H222" i="1"/>
  <c r="G222" i="1"/>
  <c r="D222" i="1"/>
  <c r="E222" i="1" s="1"/>
  <c r="C222" i="1"/>
  <c r="A222" i="1"/>
  <c r="S221" i="1"/>
  <c r="R221" i="1"/>
  <c r="Q221" i="1"/>
  <c r="P221" i="1"/>
  <c r="O221" i="1"/>
  <c r="N221" i="1"/>
  <c r="M221" i="1"/>
  <c r="L221" i="1"/>
  <c r="K221" i="1"/>
  <c r="J221" i="1"/>
  <c r="I221" i="1"/>
  <c r="H221" i="1"/>
  <c r="G221" i="1"/>
  <c r="D221" i="1"/>
  <c r="C221" i="1"/>
  <c r="E221" i="1" s="1"/>
  <c r="A221" i="1"/>
  <c r="S220" i="1"/>
  <c r="R220" i="1"/>
  <c r="Q220" i="1"/>
  <c r="P220" i="1"/>
  <c r="O220" i="1"/>
  <c r="N220" i="1"/>
  <c r="M220" i="1"/>
  <c r="L220" i="1"/>
  <c r="K220" i="1"/>
  <c r="J220" i="1"/>
  <c r="I220" i="1"/>
  <c r="H220" i="1"/>
  <c r="G220" i="1"/>
  <c r="D220" i="1"/>
  <c r="C220" i="1"/>
  <c r="A220" i="1"/>
  <c r="S219" i="1"/>
  <c r="R219" i="1"/>
  <c r="Q219" i="1"/>
  <c r="P219" i="1"/>
  <c r="O219" i="1"/>
  <c r="N219" i="1"/>
  <c r="M219" i="1"/>
  <c r="L219" i="1"/>
  <c r="K219" i="1"/>
  <c r="J219" i="1"/>
  <c r="I219" i="1"/>
  <c r="H219" i="1"/>
  <c r="G219" i="1"/>
  <c r="D219" i="1"/>
  <c r="C219" i="1"/>
  <c r="A219" i="1"/>
  <c r="S218" i="1"/>
  <c r="R218" i="1"/>
  <c r="Q218" i="1"/>
  <c r="P218" i="1"/>
  <c r="O218" i="1"/>
  <c r="N218" i="1"/>
  <c r="M218" i="1"/>
  <c r="L218" i="1"/>
  <c r="K218" i="1"/>
  <c r="J218" i="1"/>
  <c r="I218" i="1"/>
  <c r="H218" i="1"/>
  <c r="G218" i="1"/>
  <c r="D218" i="1"/>
  <c r="C218" i="1"/>
  <c r="A218" i="1"/>
  <c r="S217" i="1"/>
  <c r="R217" i="1"/>
  <c r="Q217" i="1"/>
  <c r="P217" i="1"/>
  <c r="O217" i="1"/>
  <c r="N217" i="1"/>
  <c r="M217" i="1"/>
  <c r="L217" i="1"/>
  <c r="K217" i="1"/>
  <c r="J217" i="1"/>
  <c r="I217" i="1"/>
  <c r="H217" i="1"/>
  <c r="G217" i="1"/>
  <c r="D217" i="1"/>
  <c r="C217" i="1"/>
  <c r="A217" i="1"/>
  <c r="S216" i="1"/>
  <c r="R216" i="1"/>
  <c r="Q216" i="1"/>
  <c r="P216" i="1"/>
  <c r="O216" i="1"/>
  <c r="N216" i="1"/>
  <c r="M216" i="1"/>
  <c r="L216" i="1"/>
  <c r="K216" i="1"/>
  <c r="J216" i="1"/>
  <c r="I216" i="1"/>
  <c r="H216" i="1"/>
  <c r="G216" i="1"/>
  <c r="D216" i="1"/>
  <c r="F216" i="1" s="1"/>
  <c r="C216" i="1"/>
  <c r="S215" i="1"/>
  <c r="R215" i="1"/>
  <c r="Q215" i="1"/>
  <c r="P215" i="1"/>
  <c r="O215" i="1"/>
  <c r="N215" i="1"/>
  <c r="M215" i="1"/>
  <c r="L215" i="1"/>
  <c r="K215" i="1"/>
  <c r="J215" i="1"/>
  <c r="I215" i="1"/>
  <c r="H215" i="1"/>
  <c r="G215" i="1"/>
  <c r="D215" i="1"/>
  <c r="C215" i="1"/>
  <c r="S214" i="1"/>
  <c r="R214" i="1"/>
  <c r="Q214" i="1"/>
  <c r="P214" i="1"/>
  <c r="O214" i="1"/>
  <c r="N214" i="1"/>
  <c r="M214" i="1"/>
  <c r="L214" i="1"/>
  <c r="K214" i="1"/>
  <c r="J214" i="1"/>
  <c r="I214" i="1"/>
  <c r="H214" i="1"/>
  <c r="G214" i="1"/>
  <c r="D214" i="1"/>
  <c r="F214" i="1" s="1"/>
  <c r="C214" i="1"/>
  <c r="A214" i="1"/>
  <c r="S213" i="1"/>
  <c r="R213" i="1"/>
  <c r="Q213" i="1"/>
  <c r="P213" i="1"/>
  <c r="O213" i="1"/>
  <c r="N213" i="1"/>
  <c r="M213" i="1"/>
  <c r="L213" i="1"/>
  <c r="K213" i="1"/>
  <c r="J213" i="1"/>
  <c r="I213" i="1"/>
  <c r="H213" i="1"/>
  <c r="G213" i="1"/>
  <c r="D213" i="1"/>
  <c r="C213" i="1"/>
  <c r="F213" i="1" s="1"/>
  <c r="A213" i="1"/>
  <c r="S212" i="1"/>
  <c r="R212" i="1"/>
  <c r="Q212" i="1"/>
  <c r="P212" i="1"/>
  <c r="O212" i="1"/>
  <c r="N212" i="1"/>
  <c r="M212" i="1"/>
  <c r="L212" i="1"/>
  <c r="K212" i="1"/>
  <c r="J212" i="1"/>
  <c r="I212" i="1"/>
  <c r="H212" i="1"/>
  <c r="G212" i="1"/>
  <c r="D212" i="1"/>
  <c r="C212" i="1"/>
  <c r="A212" i="1"/>
  <c r="S211" i="1"/>
  <c r="R211" i="1"/>
  <c r="Q211" i="1"/>
  <c r="P211" i="1"/>
  <c r="O211" i="1"/>
  <c r="N211" i="1"/>
  <c r="M211" i="1"/>
  <c r="L211" i="1"/>
  <c r="K211" i="1"/>
  <c r="J211" i="1"/>
  <c r="I211" i="1"/>
  <c r="H211" i="1"/>
  <c r="G211" i="1"/>
  <c r="D211" i="1"/>
  <c r="C211" i="1"/>
  <c r="A211" i="1"/>
  <c r="S210" i="1"/>
  <c r="R210" i="1"/>
  <c r="Q210" i="1"/>
  <c r="P210" i="1"/>
  <c r="O210" i="1"/>
  <c r="N210" i="1"/>
  <c r="M210" i="1"/>
  <c r="L210" i="1"/>
  <c r="K210" i="1"/>
  <c r="J210" i="1"/>
  <c r="I210" i="1"/>
  <c r="H210" i="1"/>
  <c r="G210" i="1"/>
  <c r="D210" i="1"/>
  <c r="C210" i="1"/>
  <c r="A210" i="1"/>
  <c r="S209" i="1"/>
  <c r="R209" i="1"/>
  <c r="Q209" i="1"/>
  <c r="P209" i="1"/>
  <c r="O209" i="1"/>
  <c r="N209" i="1"/>
  <c r="M209" i="1"/>
  <c r="L209" i="1"/>
  <c r="K209" i="1"/>
  <c r="J209" i="1"/>
  <c r="I209" i="1"/>
  <c r="H209" i="1"/>
  <c r="G209" i="1"/>
  <c r="D209" i="1"/>
  <c r="F209" i="1" s="1"/>
  <c r="C209" i="1"/>
  <c r="A209" i="1"/>
  <c r="S208" i="1"/>
  <c r="R208" i="1"/>
  <c r="Q208" i="1"/>
  <c r="P208" i="1"/>
  <c r="O208" i="1"/>
  <c r="N208" i="1"/>
  <c r="M208" i="1"/>
  <c r="L208" i="1"/>
  <c r="K208" i="1"/>
  <c r="J208" i="1"/>
  <c r="I208" i="1"/>
  <c r="H208" i="1"/>
  <c r="G208" i="1"/>
  <c r="D208" i="1"/>
  <c r="F208" i="1" s="1"/>
  <c r="C208" i="1"/>
  <c r="A208" i="1"/>
  <c r="S207" i="1"/>
  <c r="R207" i="1"/>
  <c r="Q207" i="1"/>
  <c r="P207" i="1"/>
  <c r="O207" i="1"/>
  <c r="N207" i="1"/>
  <c r="M207" i="1"/>
  <c r="L207" i="1"/>
  <c r="K207" i="1"/>
  <c r="J207" i="1"/>
  <c r="I207" i="1"/>
  <c r="H207" i="1"/>
  <c r="G207" i="1"/>
  <c r="D207" i="1"/>
  <c r="C207" i="1"/>
  <c r="A207" i="1"/>
  <c r="S206" i="1"/>
  <c r="R206" i="1"/>
  <c r="Q206" i="1"/>
  <c r="P206" i="1"/>
  <c r="O206" i="1"/>
  <c r="N206" i="1"/>
  <c r="M206" i="1"/>
  <c r="L206" i="1"/>
  <c r="K206" i="1"/>
  <c r="J206" i="1"/>
  <c r="I206" i="1"/>
  <c r="H206" i="1"/>
  <c r="G206" i="1"/>
  <c r="D206" i="1"/>
  <c r="F206" i="1" s="1"/>
  <c r="C206" i="1"/>
  <c r="A206" i="1"/>
  <c r="S205" i="1"/>
  <c r="R205" i="1"/>
  <c r="Q205" i="1"/>
  <c r="P205" i="1"/>
  <c r="O205" i="1"/>
  <c r="N205" i="1"/>
  <c r="M205" i="1"/>
  <c r="L205" i="1"/>
  <c r="K205" i="1"/>
  <c r="J205" i="1"/>
  <c r="I205" i="1"/>
  <c r="H205" i="1"/>
  <c r="G205" i="1"/>
  <c r="D205" i="1"/>
  <c r="C205" i="1"/>
  <c r="A205" i="1"/>
  <c r="S204" i="1"/>
  <c r="R204" i="1"/>
  <c r="Q204" i="1"/>
  <c r="P204" i="1"/>
  <c r="O204" i="1"/>
  <c r="N204" i="1"/>
  <c r="M204" i="1"/>
  <c r="L204" i="1"/>
  <c r="K204" i="1"/>
  <c r="J204" i="1"/>
  <c r="I204" i="1"/>
  <c r="H204" i="1"/>
  <c r="G204" i="1"/>
  <c r="D204" i="1"/>
  <c r="C204" i="1"/>
  <c r="A204" i="1"/>
  <c r="S203" i="1"/>
  <c r="R203" i="1"/>
  <c r="Q203" i="1"/>
  <c r="P203" i="1"/>
  <c r="O203" i="1"/>
  <c r="N203" i="1"/>
  <c r="M203" i="1"/>
  <c r="L203" i="1"/>
  <c r="K203" i="1"/>
  <c r="J203" i="1"/>
  <c r="I203" i="1"/>
  <c r="H203" i="1"/>
  <c r="G203" i="1"/>
  <c r="D203" i="1"/>
  <c r="C203" i="1"/>
  <c r="A203" i="1"/>
  <c r="S202" i="1"/>
  <c r="R202" i="1"/>
  <c r="Q202" i="1"/>
  <c r="P202" i="1"/>
  <c r="O202" i="1"/>
  <c r="N202" i="1"/>
  <c r="M202" i="1"/>
  <c r="L202" i="1"/>
  <c r="K202" i="1"/>
  <c r="J202" i="1"/>
  <c r="I202" i="1"/>
  <c r="H202" i="1"/>
  <c r="G202" i="1"/>
  <c r="D202" i="1"/>
  <c r="F202" i="1" s="1"/>
  <c r="C202" i="1"/>
  <c r="A202" i="1"/>
  <c r="S201" i="1"/>
  <c r="R201" i="1"/>
  <c r="Q201" i="1"/>
  <c r="P201" i="1"/>
  <c r="O201" i="1"/>
  <c r="N201" i="1"/>
  <c r="M201" i="1"/>
  <c r="L201" i="1"/>
  <c r="K201" i="1"/>
  <c r="J201" i="1"/>
  <c r="I201" i="1"/>
  <c r="H201" i="1"/>
  <c r="G201" i="1"/>
  <c r="D201" i="1"/>
  <c r="C201" i="1"/>
  <c r="A201" i="1"/>
  <c r="S200" i="1"/>
  <c r="R200" i="1"/>
  <c r="Q200" i="1"/>
  <c r="P200" i="1"/>
  <c r="O200" i="1"/>
  <c r="N200" i="1"/>
  <c r="M200" i="1"/>
  <c r="L200" i="1"/>
  <c r="K200" i="1"/>
  <c r="J200" i="1"/>
  <c r="I200" i="1"/>
  <c r="H200" i="1"/>
  <c r="G200" i="1"/>
  <c r="D200" i="1"/>
  <c r="C200" i="1"/>
  <c r="A200" i="1"/>
  <c r="S199" i="1"/>
  <c r="R199" i="1"/>
  <c r="Q199" i="1"/>
  <c r="P199" i="1"/>
  <c r="O199" i="1"/>
  <c r="N199" i="1"/>
  <c r="M199" i="1"/>
  <c r="L199" i="1"/>
  <c r="K199" i="1"/>
  <c r="J199" i="1"/>
  <c r="I199" i="1"/>
  <c r="H199" i="1"/>
  <c r="G199" i="1"/>
  <c r="D199" i="1"/>
  <c r="C199" i="1"/>
  <c r="A199" i="1"/>
  <c r="S198" i="1"/>
  <c r="R198" i="1"/>
  <c r="Q198" i="1"/>
  <c r="P198" i="1"/>
  <c r="O198" i="1"/>
  <c r="N198" i="1"/>
  <c r="M198" i="1"/>
  <c r="L198" i="1"/>
  <c r="K198" i="1"/>
  <c r="J198" i="1"/>
  <c r="I198" i="1"/>
  <c r="H198" i="1"/>
  <c r="G198" i="1"/>
  <c r="D198" i="1"/>
  <c r="C198" i="1"/>
  <c r="A198" i="1"/>
  <c r="S197" i="1"/>
  <c r="R197" i="1"/>
  <c r="Q197" i="1"/>
  <c r="P197" i="1"/>
  <c r="O197" i="1"/>
  <c r="N197" i="1"/>
  <c r="M197" i="1"/>
  <c r="L197" i="1"/>
  <c r="K197" i="1"/>
  <c r="J197" i="1"/>
  <c r="I197" i="1"/>
  <c r="H197" i="1"/>
  <c r="G197" i="1"/>
  <c r="D197" i="1"/>
  <c r="C197" i="1"/>
  <c r="A197" i="1"/>
  <c r="S196" i="1"/>
  <c r="R196" i="1"/>
  <c r="Q196" i="1"/>
  <c r="P196" i="1"/>
  <c r="O196" i="1"/>
  <c r="N196" i="1"/>
  <c r="M196" i="1"/>
  <c r="L196" i="1"/>
  <c r="K196" i="1"/>
  <c r="J196" i="1"/>
  <c r="I196" i="1"/>
  <c r="H196" i="1"/>
  <c r="G196" i="1"/>
  <c r="D196" i="1"/>
  <c r="C196" i="1"/>
  <c r="A196" i="1"/>
  <c r="S195" i="1"/>
  <c r="R195" i="1"/>
  <c r="Q195" i="1"/>
  <c r="P195" i="1"/>
  <c r="O195" i="1"/>
  <c r="N195" i="1"/>
  <c r="M195" i="1"/>
  <c r="L195" i="1"/>
  <c r="K195" i="1"/>
  <c r="J195" i="1"/>
  <c r="I195" i="1"/>
  <c r="H195" i="1"/>
  <c r="G195" i="1"/>
  <c r="D195" i="1"/>
  <c r="C195" i="1"/>
  <c r="A195" i="1"/>
  <c r="S194" i="1"/>
  <c r="R194" i="1"/>
  <c r="Q194" i="1"/>
  <c r="P194" i="1"/>
  <c r="O194" i="1"/>
  <c r="N194" i="1"/>
  <c r="M194" i="1"/>
  <c r="L194" i="1"/>
  <c r="K194" i="1"/>
  <c r="J194" i="1"/>
  <c r="I194" i="1"/>
  <c r="H194" i="1"/>
  <c r="G194" i="1"/>
  <c r="D194" i="1"/>
  <c r="E194" i="1" s="1"/>
  <c r="C194" i="1"/>
  <c r="A194" i="1"/>
  <c r="S193" i="1"/>
  <c r="R193" i="1"/>
  <c r="Q193" i="1"/>
  <c r="P193" i="1"/>
  <c r="O193" i="1"/>
  <c r="N193" i="1"/>
  <c r="M193" i="1"/>
  <c r="L193" i="1"/>
  <c r="K193" i="1"/>
  <c r="J193" i="1"/>
  <c r="I193" i="1"/>
  <c r="H193" i="1"/>
  <c r="G193" i="1"/>
  <c r="D193" i="1"/>
  <c r="C193" i="1"/>
  <c r="A193" i="1"/>
  <c r="S192" i="1"/>
  <c r="R192" i="1"/>
  <c r="Q192" i="1"/>
  <c r="P192" i="1"/>
  <c r="O192" i="1"/>
  <c r="N192" i="1"/>
  <c r="M192" i="1"/>
  <c r="L192" i="1"/>
  <c r="K192" i="1"/>
  <c r="J192" i="1"/>
  <c r="I192" i="1"/>
  <c r="H192" i="1"/>
  <c r="G192" i="1"/>
  <c r="D192" i="1"/>
  <c r="F192" i="1" s="1"/>
  <c r="C192" i="1"/>
  <c r="A192" i="1"/>
  <c r="S191" i="1"/>
  <c r="R191" i="1"/>
  <c r="Q191" i="1"/>
  <c r="P191" i="1"/>
  <c r="O191" i="1"/>
  <c r="N191" i="1"/>
  <c r="M191" i="1"/>
  <c r="L191" i="1"/>
  <c r="K191" i="1"/>
  <c r="J191" i="1"/>
  <c r="I191" i="1"/>
  <c r="H191" i="1"/>
  <c r="G191" i="1"/>
  <c r="D191" i="1"/>
  <c r="E191" i="1" s="1"/>
  <c r="C191" i="1"/>
  <c r="A191" i="1"/>
  <c r="S190" i="1"/>
  <c r="R190" i="1"/>
  <c r="Q190" i="1"/>
  <c r="P190" i="1"/>
  <c r="O190" i="1"/>
  <c r="N190" i="1"/>
  <c r="M190" i="1"/>
  <c r="L190" i="1"/>
  <c r="K190" i="1"/>
  <c r="J190" i="1"/>
  <c r="I190" i="1"/>
  <c r="H190" i="1"/>
  <c r="G190" i="1"/>
  <c r="E190" i="1"/>
  <c r="D190" i="1"/>
  <c r="C190" i="1"/>
  <c r="A190" i="1"/>
  <c r="S189" i="1"/>
  <c r="R189" i="1"/>
  <c r="Q189" i="1"/>
  <c r="P189" i="1"/>
  <c r="O189" i="1"/>
  <c r="N189" i="1"/>
  <c r="M189" i="1"/>
  <c r="L189" i="1"/>
  <c r="K189" i="1"/>
  <c r="J189" i="1"/>
  <c r="I189" i="1"/>
  <c r="H189" i="1"/>
  <c r="G189" i="1"/>
  <c r="D189" i="1"/>
  <c r="F189" i="1" s="1"/>
  <c r="C189" i="1"/>
  <c r="A189" i="1"/>
  <c r="S188" i="1"/>
  <c r="R188" i="1"/>
  <c r="Q188" i="1"/>
  <c r="P188" i="1"/>
  <c r="O188" i="1"/>
  <c r="N188" i="1"/>
  <c r="M188" i="1"/>
  <c r="L188" i="1"/>
  <c r="K188" i="1"/>
  <c r="J188" i="1"/>
  <c r="I188" i="1"/>
  <c r="H188" i="1"/>
  <c r="G188" i="1"/>
  <c r="D188" i="1"/>
  <c r="C188" i="1"/>
  <c r="A188" i="1"/>
  <c r="S187" i="1"/>
  <c r="R187" i="1"/>
  <c r="Q187" i="1"/>
  <c r="P187" i="1"/>
  <c r="O187" i="1"/>
  <c r="N187" i="1"/>
  <c r="M187" i="1"/>
  <c r="L187" i="1"/>
  <c r="K187" i="1"/>
  <c r="J187" i="1"/>
  <c r="I187" i="1"/>
  <c r="H187" i="1"/>
  <c r="G187" i="1"/>
  <c r="D187" i="1"/>
  <c r="C187" i="1"/>
  <c r="A187" i="1"/>
  <c r="S186" i="1"/>
  <c r="R186" i="1"/>
  <c r="Q186" i="1"/>
  <c r="P186" i="1"/>
  <c r="O186" i="1"/>
  <c r="N186" i="1"/>
  <c r="M186" i="1"/>
  <c r="L186" i="1"/>
  <c r="K186" i="1"/>
  <c r="J186" i="1"/>
  <c r="I186" i="1"/>
  <c r="H186" i="1"/>
  <c r="G186" i="1"/>
  <c r="D186" i="1"/>
  <c r="E186" i="1" s="1"/>
  <c r="C186" i="1"/>
  <c r="A186" i="1"/>
  <c r="S185" i="1"/>
  <c r="R185" i="1"/>
  <c r="Q185" i="1"/>
  <c r="P185" i="1"/>
  <c r="O185" i="1"/>
  <c r="N185" i="1"/>
  <c r="M185" i="1"/>
  <c r="L185" i="1"/>
  <c r="K185" i="1"/>
  <c r="J185" i="1"/>
  <c r="I185" i="1"/>
  <c r="H185" i="1"/>
  <c r="G185" i="1"/>
  <c r="D185" i="1"/>
  <c r="C185" i="1"/>
  <c r="A185" i="1"/>
  <c r="S184" i="1"/>
  <c r="R184" i="1"/>
  <c r="Q184" i="1"/>
  <c r="P184" i="1"/>
  <c r="O184" i="1"/>
  <c r="N184" i="1"/>
  <c r="M184" i="1"/>
  <c r="L184" i="1"/>
  <c r="K184" i="1"/>
  <c r="J184" i="1"/>
  <c r="I184" i="1"/>
  <c r="H184" i="1"/>
  <c r="G184" i="1"/>
  <c r="D184" i="1"/>
  <c r="C184" i="1"/>
  <c r="A184" i="1"/>
  <c r="S183" i="1"/>
  <c r="R183" i="1"/>
  <c r="Q183" i="1"/>
  <c r="P183" i="1"/>
  <c r="O183" i="1"/>
  <c r="N183" i="1"/>
  <c r="M183" i="1"/>
  <c r="L183" i="1"/>
  <c r="K183" i="1"/>
  <c r="J183" i="1"/>
  <c r="I183" i="1"/>
  <c r="H183" i="1"/>
  <c r="G183" i="1"/>
  <c r="D183" i="1"/>
  <c r="C183" i="1"/>
  <c r="A183" i="1"/>
  <c r="S182" i="1"/>
  <c r="R182" i="1"/>
  <c r="Q182" i="1"/>
  <c r="P182" i="1"/>
  <c r="O182" i="1"/>
  <c r="N182" i="1"/>
  <c r="M182" i="1"/>
  <c r="L182" i="1"/>
  <c r="K182" i="1"/>
  <c r="J182" i="1"/>
  <c r="I182" i="1"/>
  <c r="H182" i="1"/>
  <c r="G182" i="1"/>
  <c r="D182" i="1"/>
  <c r="C182" i="1"/>
  <c r="A182" i="1"/>
  <c r="S181" i="1"/>
  <c r="R181" i="1"/>
  <c r="Q181" i="1"/>
  <c r="P181" i="1"/>
  <c r="O181" i="1"/>
  <c r="N181" i="1"/>
  <c r="M181" i="1"/>
  <c r="L181" i="1"/>
  <c r="K181" i="1"/>
  <c r="J181" i="1"/>
  <c r="I181" i="1"/>
  <c r="H181" i="1"/>
  <c r="G181" i="1"/>
  <c r="D181" i="1"/>
  <c r="C181" i="1"/>
  <c r="A181" i="1"/>
  <c r="S180" i="1"/>
  <c r="R180" i="1"/>
  <c r="Q180" i="1"/>
  <c r="P180" i="1"/>
  <c r="O180" i="1"/>
  <c r="N180" i="1"/>
  <c r="M180" i="1"/>
  <c r="L180" i="1"/>
  <c r="K180" i="1"/>
  <c r="J180" i="1"/>
  <c r="I180" i="1"/>
  <c r="H180" i="1"/>
  <c r="G180" i="1"/>
  <c r="D180" i="1"/>
  <c r="F180" i="1" s="1"/>
  <c r="C180" i="1"/>
  <c r="A180" i="1"/>
  <c r="S179" i="1"/>
  <c r="R179" i="1"/>
  <c r="Q179" i="1"/>
  <c r="P179" i="1"/>
  <c r="O179" i="1"/>
  <c r="N179" i="1"/>
  <c r="M179" i="1"/>
  <c r="L179" i="1"/>
  <c r="K179" i="1"/>
  <c r="J179" i="1"/>
  <c r="I179" i="1"/>
  <c r="H179" i="1"/>
  <c r="G179" i="1"/>
  <c r="D179" i="1"/>
  <c r="E179" i="1" s="1"/>
  <c r="C179" i="1"/>
  <c r="A179" i="1"/>
  <c r="S178" i="1"/>
  <c r="R178" i="1"/>
  <c r="Q178" i="1"/>
  <c r="P178" i="1"/>
  <c r="O178" i="1"/>
  <c r="N178" i="1"/>
  <c r="M178" i="1"/>
  <c r="L178" i="1"/>
  <c r="K178" i="1"/>
  <c r="J178" i="1"/>
  <c r="I178" i="1"/>
  <c r="H178" i="1"/>
  <c r="G178" i="1"/>
  <c r="D178" i="1"/>
  <c r="C178" i="1"/>
  <c r="A178" i="1"/>
  <c r="S177" i="1"/>
  <c r="R177" i="1"/>
  <c r="Q177" i="1"/>
  <c r="P177" i="1"/>
  <c r="O177" i="1"/>
  <c r="N177" i="1"/>
  <c r="M177" i="1"/>
  <c r="L177" i="1"/>
  <c r="K177" i="1"/>
  <c r="J177" i="1"/>
  <c r="I177" i="1"/>
  <c r="H177" i="1"/>
  <c r="G177" i="1"/>
  <c r="D177" i="1"/>
  <c r="C177" i="1"/>
  <c r="A177" i="1"/>
  <c r="S176" i="1"/>
  <c r="R176" i="1"/>
  <c r="Q176" i="1"/>
  <c r="P176" i="1"/>
  <c r="O176" i="1"/>
  <c r="N176" i="1"/>
  <c r="M176" i="1"/>
  <c r="L176" i="1"/>
  <c r="K176" i="1"/>
  <c r="J176" i="1"/>
  <c r="I176" i="1"/>
  <c r="H176" i="1"/>
  <c r="G176" i="1"/>
  <c r="D176" i="1"/>
  <c r="C176" i="1"/>
  <c r="A176" i="1"/>
  <c r="S175" i="1"/>
  <c r="R175" i="1"/>
  <c r="Q175" i="1"/>
  <c r="P175" i="1"/>
  <c r="O175" i="1"/>
  <c r="N175" i="1"/>
  <c r="M175" i="1"/>
  <c r="L175" i="1"/>
  <c r="K175" i="1"/>
  <c r="J175" i="1"/>
  <c r="I175" i="1"/>
  <c r="H175" i="1"/>
  <c r="G175" i="1"/>
  <c r="D175" i="1"/>
  <c r="C175" i="1"/>
  <c r="A175" i="1"/>
  <c r="S174" i="1"/>
  <c r="R174" i="1"/>
  <c r="Q174" i="1"/>
  <c r="P174" i="1"/>
  <c r="O174" i="1"/>
  <c r="N174" i="1"/>
  <c r="M174" i="1"/>
  <c r="L174" i="1"/>
  <c r="K174" i="1"/>
  <c r="J174" i="1"/>
  <c r="I174" i="1"/>
  <c r="H174" i="1"/>
  <c r="G174" i="1"/>
  <c r="D174" i="1"/>
  <c r="F174" i="1" s="1"/>
  <c r="C174" i="1"/>
  <c r="S173" i="1"/>
  <c r="R173" i="1"/>
  <c r="Q173" i="1"/>
  <c r="P173" i="1"/>
  <c r="O173" i="1"/>
  <c r="N173" i="1"/>
  <c r="M173" i="1"/>
  <c r="L173" i="1"/>
  <c r="K173" i="1"/>
  <c r="J173" i="1"/>
  <c r="I173" i="1"/>
  <c r="H173" i="1"/>
  <c r="G173" i="1"/>
  <c r="D173" i="1"/>
  <c r="C173" i="1"/>
  <c r="A173" i="1"/>
  <c r="S172" i="1"/>
  <c r="R172" i="1"/>
  <c r="Q172" i="1"/>
  <c r="P172" i="1"/>
  <c r="O172" i="1"/>
  <c r="N172" i="1"/>
  <c r="M172" i="1"/>
  <c r="L172" i="1"/>
  <c r="K172" i="1"/>
  <c r="J172" i="1"/>
  <c r="I172" i="1"/>
  <c r="H172" i="1"/>
  <c r="G172" i="1"/>
  <c r="D172" i="1"/>
  <c r="C172" i="1"/>
  <c r="A172" i="1"/>
  <c r="S171" i="1"/>
  <c r="R171" i="1"/>
  <c r="Q171" i="1"/>
  <c r="P171" i="1"/>
  <c r="O171" i="1"/>
  <c r="N171" i="1"/>
  <c r="M171" i="1"/>
  <c r="L171" i="1"/>
  <c r="K171" i="1"/>
  <c r="J171" i="1"/>
  <c r="I171" i="1"/>
  <c r="H171" i="1"/>
  <c r="G171" i="1"/>
  <c r="D171" i="1"/>
  <c r="C171" i="1"/>
  <c r="A171" i="1"/>
  <c r="S170" i="1"/>
  <c r="R170" i="1"/>
  <c r="Q170" i="1"/>
  <c r="P170" i="1"/>
  <c r="O170" i="1"/>
  <c r="N170" i="1"/>
  <c r="M170" i="1"/>
  <c r="L170" i="1"/>
  <c r="K170" i="1"/>
  <c r="J170" i="1"/>
  <c r="I170" i="1"/>
  <c r="H170" i="1"/>
  <c r="G170" i="1"/>
  <c r="D170" i="1"/>
  <c r="C170" i="1"/>
  <c r="A170" i="1"/>
  <c r="S169" i="1"/>
  <c r="R169" i="1"/>
  <c r="Q169" i="1"/>
  <c r="P169" i="1"/>
  <c r="O169" i="1"/>
  <c r="N169" i="1"/>
  <c r="M169" i="1"/>
  <c r="L169" i="1"/>
  <c r="K169" i="1"/>
  <c r="J169" i="1"/>
  <c r="I169" i="1"/>
  <c r="H169" i="1"/>
  <c r="G169" i="1"/>
  <c r="D169" i="1"/>
  <c r="F169" i="1" s="1"/>
  <c r="C169" i="1"/>
  <c r="E169" i="1" s="1"/>
  <c r="A169" i="1"/>
  <c r="S168" i="1"/>
  <c r="R168" i="1"/>
  <c r="Q168" i="1"/>
  <c r="P168" i="1"/>
  <c r="O168" i="1"/>
  <c r="N168" i="1"/>
  <c r="M168" i="1"/>
  <c r="L168" i="1"/>
  <c r="K168" i="1"/>
  <c r="J168" i="1"/>
  <c r="I168" i="1"/>
  <c r="H168" i="1"/>
  <c r="G168" i="1"/>
  <c r="D168" i="1"/>
  <c r="C168" i="1"/>
  <c r="A168" i="1"/>
  <c r="S167" i="1"/>
  <c r="R167" i="1"/>
  <c r="Q167" i="1"/>
  <c r="P167" i="1"/>
  <c r="O167" i="1"/>
  <c r="N167" i="1"/>
  <c r="M167" i="1"/>
  <c r="L167" i="1"/>
  <c r="K167" i="1"/>
  <c r="J167" i="1"/>
  <c r="I167" i="1"/>
  <c r="H167" i="1"/>
  <c r="G167" i="1"/>
  <c r="D167" i="1"/>
  <c r="C167" i="1"/>
  <c r="A167" i="1"/>
  <c r="S166" i="1"/>
  <c r="R166" i="1"/>
  <c r="Q166" i="1"/>
  <c r="P166" i="1"/>
  <c r="O166" i="1"/>
  <c r="N166" i="1"/>
  <c r="M166" i="1"/>
  <c r="L166" i="1"/>
  <c r="K166" i="1"/>
  <c r="J166" i="1"/>
  <c r="I166" i="1"/>
  <c r="H166" i="1"/>
  <c r="G166" i="1"/>
  <c r="D166" i="1"/>
  <c r="C166" i="1"/>
  <c r="F166" i="1" s="1"/>
  <c r="A166" i="1"/>
  <c r="S165" i="1"/>
  <c r="R165" i="1"/>
  <c r="Q165" i="1"/>
  <c r="P165" i="1"/>
  <c r="O165" i="1"/>
  <c r="N165" i="1"/>
  <c r="M165" i="1"/>
  <c r="L165" i="1"/>
  <c r="K165" i="1"/>
  <c r="J165" i="1"/>
  <c r="I165" i="1"/>
  <c r="H165" i="1"/>
  <c r="G165" i="1"/>
  <c r="D165" i="1"/>
  <c r="C165" i="1"/>
  <c r="E165" i="1" s="1"/>
  <c r="A165" i="1"/>
  <c r="S164" i="1"/>
  <c r="R164" i="1"/>
  <c r="Q164" i="1"/>
  <c r="P164" i="1"/>
  <c r="O164" i="1"/>
  <c r="N164" i="1"/>
  <c r="M164" i="1"/>
  <c r="L164" i="1"/>
  <c r="K164" i="1"/>
  <c r="J164" i="1"/>
  <c r="I164" i="1"/>
  <c r="H164" i="1"/>
  <c r="G164" i="1"/>
  <c r="D164" i="1"/>
  <c r="C164" i="1"/>
  <c r="S163" i="1"/>
  <c r="R163" i="1"/>
  <c r="Q163" i="1"/>
  <c r="P163" i="1"/>
  <c r="O163" i="1"/>
  <c r="N163" i="1"/>
  <c r="M163" i="1"/>
  <c r="L163" i="1"/>
  <c r="K163" i="1"/>
  <c r="J163" i="1"/>
  <c r="I163" i="1"/>
  <c r="H163" i="1"/>
  <c r="G163" i="1"/>
  <c r="D163" i="1"/>
  <c r="E163" i="1" s="1"/>
  <c r="C163" i="1"/>
  <c r="A163" i="1"/>
  <c r="S162" i="1"/>
  <c r="R162" i="1"/>
  <c r="Q162" i="1"/>
  <c r="P162" i="1"/>
  <c r="O162" i="1"/>
  <c r="N162" i="1"/>
  <c r="M162" i="1"/>
  <c r="L162" i="1"/>
  <c r="K162" i="1"/>
  <c r="J162" i="1"/>
  <c r="I162" i="1"/>
  <c r="H162" i="1"/>
  <c r="G162" i="1"/>
  <c r="D162" i="1"/>
  <c r="E162" i="1" s="1"/>
  <c r="C162" i="1"/>
  <c r="S161" i="1"/>
  <c r="R161" i="1"/>
  <c r="Q161" i="1"/>
  <c r="P161" i="1"/>
  <c r="O161" i="1"/>
  <c r="N161" i="1"/>
  <c r="M161" i="1"/>
  <c r="L161" i="1"/>
  <c r="K161" i="1"/>
  <c r="J161" i="1"/>
  <c r="I161" i="1"/>
  <c r="H161" i="1"/>
  <c r="G161" i="1"/>
  <c r="D161" i="1"/>
  <c r="C161" i="1"/>
  <c r="A161" i="1"/>
  <c r="S160" i="1"/>
  <c r="R160" i="1"/>
  <c r="Q160" i="1"/>
  <c r="P160" i="1"/>
  <c r="O160" i="1"/>
  <c r="N160" i="1"/>
  <c r="M160" i="1"/>
  <c r="L160" i="1"/>
  <c r="K160" i="1"/>
  <c r="J160" i="1"/>
  <c r="I160" i="1"/>
  <c r="H160" i="1"/>
  <c r="G160" i="1"/>
  <c r="D160" i="1"/>
  <c r="C160" i="1"/>
  <c r="A160" i="1"/>
  <c r="S159" i="1"/>
  <c r="R159" i="1"/>
  <c r="Q159" i="1"/>
  <c r="P159" i="1"/>
  <c r="O159" i="1"/>
  <c r="N159" i="1"/>
  <c r="M159" i="1"/>
  <c r="L159" i="1"/>
  <c r="K159" i="1"/>
  <c r="J159" i="1"/>
  <c r="I159" i="1"/>
  <c r="H159" i="1"/>
  <c r="G159" i="1"/>
  <c r="D159" i="1"/>
  <c r="C159" i="1"/>
  <c r="A159" i="1"/>
  <c r="S158" i="1"/>
  <c r="R158" i="1"/>
  <c r="Q158" i="1"/>
  <c r="P158" i="1"/>
  <c r="O158" i="1"/>
  <c r="N158" i="1"/>
  <c r="M158" i="1"/>
  <c r="L158" i="1"/>
  <c r="K158" i="1"/>
  <c r="J158" i="1"/>
  <c r="I158" i="1"/>
  <c r="H158" i="1"/>
  <c r="G158" i="1"/>
  <c r="D158" i="1"/>
  <c r="C158" i="1"/>
  <c r="A158" i="1"/>
  <c r="S157" i="1"/>
  <c r="R157" i="1"/>
  <c r="Q157" i="1"/>
  <c r="P157" i="1"/>
  <c r="O157" i="1"/>
  <c r="N157" i="1"/>
  <c r="M157" i="1"/>
  <c r="L157" i="1"/>
  <c r="K157" i="1"/>
  <c r="J157" i="1"/>
  <c r="I157" i="1"/>
  <c r="H157" i="1"/>
  <c r="G157" i="1"/>
  <c r="D157" i="1"/>
  <c r="C157" i="1"/>
  <c r="A157" i="1"/>
  <c r="S156" i="1"/>
  <c r="R156" i="1"/>
  <c r="Q156" i="1"/>
  <c r="P156" i="1"/>
  <c r="O156" i="1"/>
  <c r="N156" i="1"/>
  <c r="M156" i="1"/>
  <c r="L156" i="1"/>
  <c r="K156" i="1"/>
  <c r="J156" i="1"/>
  <c r="I156" i="1"/>
  <c r="H156" i="1"/>
  <c r="G156" i="1"/>
  <c r="D156" i="1"/>
  <c r="C156" i="1"/>
  <c r="A156" i="1"/>
  <c r="S155" i="1"/>
  <c r="R155" i="1"/>
  <c r="Q155" i="1"/>
  <c r="P155" i="1"/>
  <c r="O155" i="1"/>
  <c r="N155" i="1"/>
  <c r="M155" i="1"/>
  <c r="L155" i="1"/>
  <c r="K155" i="1"/>
  <c r="J155" i="1"/>
  <c r="I155" i="1"/>
  <c r="H155" i="1"/>
  <c r="G155" i="1"/>
  <c r="D155" i="1"/>
  <c r="E155" i="1" s="1"/>
  <c r="C155" i="1"/>
  <c r="A155" i="1"/>
  <c r="S154" i="1"/>
  <c r="R154" i="1"/>
  <c r="Q154" i="1"/>
  <c r="P154" i="1"/>
  <c r="O154" i="1"/>
  <c r="N154" i="1"/>
  <c r="M154" i="1"/>
  <c r="L154" i="1"/>
  <c r="K154" i="1"/>
  <c r="J154" i="1"/>
  <c r="I154" i="1"/>
  <c r="H154" i="1"/>
  <c r="G154" i="1"/>
  <c r="D154" i="1"/>
  <c r="C154" i="1"/>
  <c r="S153" i="1"/>
  <c r="R153" i="1"/>
  <c r="Q153" i="1"/>
  <c r="P153" i="1"/>
  <c r="O153" i="1"/>
  <c r="N153" i="1"/>
  <c r="M153" i="1"/>
  <c r="L153" i="1"/>
  <c r="K153" i="1"/>
  <c r="J153" i="1"/>
  <c r="I153" i="1"/>
  <c r="H153" i="1"/>
  <c r="G153" i="1"/>
  <c r="D153" i="1"/>
  <c r="C153" i="1"/>
  <c r="A153" i="1"/>
  <c r="S152" i="1"/>
  <c r="R152" i="1"/>
  <c r="Q152" i="1"/>
  <c r="P152" i="1"/>
  <c r="O152" i="1"/>
  <c r="N152" i="1"/>
  <c r="M152" i="1"/>
  <c r="L152" i="1"/>
  <c r="K152" i="1"/>
  <c r="J152" i="1"/>
  <c r="I152" i="1"/>
  <c r="H152" i="1"/>
  <c r="G152" i="1"/>
  <c r="D152" i="1"/>
  <c r="F152" i="1" s="1"/>
  <c r="C152" i="1"/>
  <c r="A152" i="1"/>
  <c r="S151" i="1"/>
  <c r="R151" i="1"/>
  <c r="Q151" i="1"/>
  <c r="P151" i="1"/>
  <c r="O151" i="1"/>
  <c r="N151" i="1"/>
  <c r="M151" i="1"/>
  <c r="L151" i="1"/>
  <c r="K151" i="1"/>
  <c r="J151" i="1"/>
  <c r="I151" i="1"/>
  <c r="H151" i="1"/>
  <c r="G151" i="1"/>
  <c r="D151" i="1"/>
  <c r="C151" i="1"/>
  <c r="A151" i="1"/>
  <c r="S150" i="1"/>
  <c r="R150" i="1"/>
  <c r="Q150" i="1"/>
  <c r="P150" i="1"/>
  <c r="O150" i="1"/>
  <c r="N150" i="1"/>
  <c r="M150" i="1"/>
  <c r="L150" i="1"/>
  <c r="K150" i="1"/>
  <c r="J150" i="1"/>
  <c r="I150" i="1"/>
  <c r="H150" i="1"/>
  <c r="G150" i="1"/>
  <c r="D150" i="1"/>
  <c r="C150" i="1"/>
  <c r="A150" i="1"/>
  <c r="S149" i="1"/>
  <c r="R149" i="1"/>
  <c r="Q149" i="1"/>
  <c r="P149" i="1"/>
  <c r="O149" i="1"/>
  <c r="N149" i="1"/>
  <c r="M149" i="1"/>
  <c r="L149" i="1"/>
  <c r="K149" i="1"/>
  <c r="J149" i="1"/>
  <c r="I149" i="1"/>
  <c r="H149" i="1"/>
  <c r="G149" i="1"/>
  <c r="D149" i="1"/>
  <c r="C149" i="1"/>
  <c r="A149" i="1"/>
  <c r="S148" i="1"/>
  <c r="R148" i="1"/>
  <c r="Q148" i="1"/>
  <c r="P148" i="1"/>
  <c r="O148" i="1"/>
  <c r="N148" i="1"/>
  <c r="M148" i="1"/>
  <c r="L148" i="1"/>
  <c r="K148" i="1"/>
  <c r="J148" i="1"/>
  <c r="I148" i="1"/>
  <c r="H148" i="1"/>
  <c r="G148" i="1"/>
  <c r="D148" i="1"/>
  <c r="C148" i="1"/>
  <c r="F148" i="1" s="1"/>
  <c r="A148" i="1"/>
  <c r="S147" i="1"/>
  <c r="R147" i="1"/>
  <c r="Q147" i="1"/>
  <c r="P147" i="1"/>
  <c r="O147" i="1"/>
  <c r="N147" i="1"/>
  <c r="M147" i="1"/>
  <c r="L147" i="1"/>
  <c r="K147" i="1"/>
  <c r="J147" i="1"/>
  <c r="I147" i="1"/>
  <c r="H147" i="1"/>
  <c r="G147" i="1"/>
  <c r="D147" i="1"/>
  <c r="C147" i="1"/>
  <c r="A147" i="1"/>
  <c r="S146" i="1"/>
  <c r="R146" i="1"/>
  <c r="Q146" i="1"/>
  <c r="P146" i="1"/>
  <c r="O146" i="1"/>
  <c r="N146" i="1"/>
  <c r="M146" i="1"/>
  <c r="L146" i="1"/>
  <c r="K146" i="1"/>
  <c r="J146" i="1"/>
  <c r="I146" i="1"/>
  <c r="H146" i="1"/>
  <c r="G146" i="1"/>
  <c r="D146" i="1"/>
  <c r="C146" i="1"/>
  <c r="A146" i="1"/>
  <c r="S145" i="1"/>
  <c r="R145" i="1"/>
  <c r="Q145" i="1"/>
  <c r="P145" i="1"/>
  <c r="O145" i="1"/>
  <c r="N145" i="1"/>
  <c r="M145" i="1"/>
  <c r="L145" i="1"/>
  <c r="K145" i="1"/>
  <c r="J145" i="1"/>
  <c r="I145" i="1"/>
  <c r="H145" i="1"/>
  <c r="G145" i="1"/>
  <c r="D145" i="1"/>
  <c r="E145" i="1" s="1"/>
  <c r="C145" i="1"/>
  <c r="A145" i="1"/>
  <c r="S144" i="1"/>
  <c r="R144" i="1"/>
  <c r="Q144" i="1"/>
  <c r="P144" i="1"/>
  <c r="O144" i="1"/>
  <c r="N144" i="1"/>
  <c r="M144" i="1"/>
  <c r="L144" i="1"/>
  <c r="K144" i="1"/>
  <c r="J144" i="1"/>
  <c r="I144" i="1"/>
  <c r="H144" i="1"/>
  <c r="G144" i="1"/>
  <c r="D144" i="1"/>
  <c r="F144" i="1" s="1"/>
  <c r="C144" i="1"/>
  <c r="A144" i="1"/>
  <c r="S143" i="1"/>
  <c r="R143" i="1"/>
  <c r="Q143" i="1"/>
  <c r="P143" i="1"/>
  <c r="O143" i="1"/>
  <c r="N143" i="1"/>
  <c r="M143" i="1"/>
  <c r="L143" i="1"/>
  <c r="K143" i="1"/>
  <c r="J143" i="1"/>
  <c r="I143" i="1"/>
  <c r="H143" i="1"/>
  <c r="G143" i="1"/>
  <c r="D143" i="1"/>
  <c r="C143" i="1"/>
  <c r="A143" i="1"/>
  <c r="S142" i="1"/>
  <c r="R142" i="1"/>
  <c r="Q142" i="1"/>
  <c r="P142" i="1"/>
  <c r="O142" i="1"/>
  <c r="N142" i="1"/>
  <c r="M142" i="1"/>
  <c r="L142" i="1"/>
  <c r="K142" i="1"/>
  <c r="J142" i="1"/>
  <c r="I142" i="1"/>
  <c r="H142" i="1"/>
  <c r="G142" i="1"/>
  <c r="D142" i="1"/>
  <c r="C142" i="1"/>
  <c r="A142" i="1"/>
  <c r="S141" i="1"/>
  <c r="R141" i="1"/>
  <c r="Q141" i="1"/>
  <c r="P141" i="1"/>
  <c r="O141" i="1"/>
  <c r="N141" i="1"/>
  <c r="M141" i="1"/>
  <c r="L141" i="1"/>
  <c r="K141" i="1"/>
  <c r="J141" i="1"/>
  <c r="I141" i="1"/>
  <c r="H141" i="1"/>
  <c r="G141" i="1"/>
  <c r="D141" i="1"/>
  <c r="C141" i="1"/>
  <c r="A141" i="1"/>
  <c r="S140" i="1"/>
  <c r="R140" i="1"/>
  <c r="Q140" i="1"/>
  <c r="P140" i="1"/>
  <c r="O140" i="1"/>
  <c r="N140" i="1"/>
  <c r="M140" i="1"/>
  <c r="L140" i="1"/>
  <c r="K140" i="1"/>
  <c r="J140" i="1"/>
  <c r="I140" i="1"/>
  <c r="H140" i="1"/>
  <c r="G140" i="1"/>
  <c r="D140" i="1"/>
  <c r="C140" i="1"/>
  <c r="F140" i="1" s="1"/>
  <c r="A140" i="1"/>
  <c r="S139" i="1"/>
  <c r="R139" i="1"/>
  <c r="Q139" i="1"/>
  <c r="P139" i="1"/>
  <c r="O139" i="1"/>
  <c r="N139" i="1"/>
  <c r="M139" i="1"/>
  <c r="L139" i="1"/>
  <c r="K139" i="1"/>
  <c r="J139" i="1"/>
  <c r="I139" i="1"/>
  <c r="H139" i="1"/>
  <c r="G139" i="1"/>
  <c r="D139" i="1"/>
  <c r="C139" i="1"/>
  <c r="A139" i="1"/>
  <c r="S138" i="1"/>
  <c r="R138" i="1"/>
  <c r="Q138" i="1"/>
  <c r="P138" i="1"/>
  <c r="O138" i="1"/>
  <c r="N138" i="1"/>
  <c r="M138" i="1"/>
  <c r="L138" i="1"/>
  <c r="K138" i="1"/>
  <c r="J138" i="1"/>
  <c r="I138" i="1"/>
  <c r="H138" i="1"/>
  <c r="G138" i="1"/>
  <c r="D138" i="1"/>
  <c r="C138" i="1"/>
  <c r="A138" i="1"/>
  <c r="S137" i="1"/>
  <c r="R137" i="1"/>
  <c r="Q137" i="1"/>
  <c r="P137" i="1"/>
  <c r="O137" i="1"/>
  <c r="N137" i="1"/>
  <c r="M137" i="1"/>
  <c r="L137" i="1"/>
  <c r="K137" i="1"/>
  <c r="J137" i="1"/>
  <c r="I137" i="1"/>
  <c r="H137" i="1"/>
  <c r="G137" i="1"/>
  <c r="D137" i="1"/>
  <c r="C137" i="1"/>
  <c r="A137" i="1"/>
  <c r="S136" i="1"/>
  <c r="R136" i="1"/>
  <c r="Q136" i="1"/>
  <c r="P136" i="1"/>
  <c r="O136" i="1"/>
  <c r="N136" i="1"/>
  <c r="M136" i="1"/>
  <c r="L136" i="1"/>
  <c r="K136" i="1"/>
  <c r="J136" i="1"/>
  <c r="I136" i="1"/>
  <c r="H136" i="1"/>
  <c r="G136" i="1"/>
  <c r="D136" i="1"/>
  <c r="C136" i="1"/>
  <c r="A136" i="1"/>
  <c r="S135" i="1"/>
  <c r="R135" i="1"/>
  <c r="Q135" i="1"/>
  <c r="P135" i="1"/>
  <c r="O135" i="1"/>
  <c r="N135" i="1"/>
  <c r="M135" i="1"/>
  <c r="L135" i="1"/>
  <c r="K135" i="1"/>
  <c r="J135" i="1"/>
  <c r="I135" i="1"/>
  <c r="H135" i="1"/>
  <c r="G135" i="1"/>
  <c r="D135" i="1"/>
  <c r="C135" i="1"/>
  <c r="A135" i="1"/>
  <c r="S134" i="1"/>
  <c r="R134" i="1"/>
  <c r="Q134" i="1"/>
  <c r="P134" i="1"/>
  <c r="O134" i="1"/>
  <c r="N134" i="1"/>
  <c r="M134" i="1"/>
  <c r="L134" i="1"/>
  <c r="K134" i="1"/>
  <c r="J134" i="1"/>
  <c r="I134" i="1"/>
  <c r="H134" i="1"/>
  <c r="G134" i="1"/>
  <c r="D134" i="1"/>
  <c r="C134" i="1"/>
  <c r="A134" i="1"/>
  <c r="S133" i="1"/>
  <c r="R133" i="1"/>
  <c r="Q133" i="1"/>
  <c r="P133" i="1"/>
  <c r="O133" i="1"/>
  <c r="N133" i="1"/>
  <c r="M133" i="1"/>
  <c r="L133" i="1"/>
  <c r="K133" i="1"/>
  <c r="J133" i="1"/>
  <c r="I133" i="1"/>
  <c r="H133" i="1"/>
  <c r="G133" i="1"/>
  <c r="D133" i="1"/>
  <c r="C133" i="1"/>
  <c r="A133" i="1"/>
  <c r="S132" i="1"/>
  <c r="R132" i="1"/>
  <c r="Q132" i="1"/>
  <c r="P132" i="1"/>
  <c r="O132" i="1"/>
  <c r="N132" i="1"/>
  <c r="M132" i="1"/>
  <c r="L132" i="1"/>
  <c r="K132" i="1"/>
  <c r="J132" i="1"/>
  <c r="I132" i="1"/>
  <c r="H132" i="1"/>
  <c r="G132" i="1"/>
  <c r="D132" i="1"/>
  <c r="C132" i="1"/>
  <c r="A132" i="1"/>
  <c r="S131" i="1"/>
  <c r="R131" i="1"/>
  <c r="Q131" i="1"/>
  <c r="P131" i="1"/>
  <c r="O131" i="1"/>
  <c r="N131" i="1"/>
  <c r="M131" i="1"/>
  <c r="L131" i="1"/>
  <c r="K131" i="1"/>
  <c r="J131" i="1"/>
  <c r="I131" i="1"/>
  <c r="H131" i="1"/>
  <c r="G131" i="1"/>
  <c r="D131" i="1"/>
  <c r="C131" i="1"/>
  <c r="S130" i="1"/>
  <c r="R130" i="1"/>
  <c r="Q130" i="1"/>
  <c r="P130" i="1"/>
  <c r="O130" i="1"/>
  <c r="N130" i="1"/>
  <c r="M130" i="1"/>
  <c r="L130" i="1"/>
  <c r="K130" i="1"/>
  <c r="J130" i="1"/>
  <c r="I130" i="1"/>
  <c r="H130" i="1"/>
  <c r="G130" i="1"/>
  <c r="D130" i="1"/>
  <c r="C130" i="1"/>
  <c r="A130" i="1"/>
  <c r="S129" i="1"/>
  <c r="R129" i="1"/>
  <c r="Q129" i="1"/>
  <c r="P129" i="1"/>
  <c r="O129" i="1"/>
  <c r="N129" i="1"/>
  <c r="M129" i="1"/>
  <c r="L129" i="1"/>
  <c r="K129" i="1"/>
  <c r="J129" i="1"/>
  <c r="I129" i="1"/>
  <c r="H129" i="1"/>
  <c r="G129" i="1"/>
  <c r="D129" i="1"/>
  <c r="C129" i="1"/>
  <c r="A129" i="1"/>
  <c r="S128" i="1"/>
  <c r="R128" i="1"/>
  <c r="Q128" i="1"/>
  <c r="P128" i="1"/>
  <c r="O128" i="1"/>
  <c r="N128" i="1"/>
  <c r="M128" i="1"/>
  <c r="L128" i="1"/>
  <c r="K128" i="1"/>
  <c r="J128" i="1"/>
  <c r="I128" i="1"/>
  <c r="H128" i="1"/>
  <c r="G128" i="1"/>
  <c r="D128" i="1"/>
  <c r="C128" i="1"/>
  <c r="S127" i="1"/>
  <c r="R127" i="1"/>
  <c r="Q127" i="1"/>
  <c r="P127" i="1"/>
  <c r="O127" i="1"/>
  <c r="N127" i="1"/>
  <c r="M127" i="1"/>
  <c r="L127" i="1"/>
  <c r="K127" i="1"/>
  <c r="J127" i="1"/>
  <c r="I127" i="1"/>
  <c r="H127" i="1"/>
  <c r="G127" i="1"/>
  <c r="D127" i="1"/>
  <c r="C127" i="1"/>
  <c r="A127" i="1"/>
  <c r="S126" i="1"/>
  <c r="R126" i="1"/>
  <c r="Q126" i="1"/>
  <c r="P126" i="1"/>
  <c r="O126" i="1"/>
  <c r="N126" i="1"/>
  <c r="M126" i="1"/>
  <c r="L126" i="1"/>
  <c r="K126" i="1"/>
  <c r="J126" i="1"/>
  <c r="I126" i="1"/>
  <c r="H126" i="1"/>
  <c r="G126" i="1"/>
  <c r="D126" i="1"/>
  <c r="C126" i="1"/>
  <c r="A126" i="1"/>
  <c r="S125" i="1"/>
  <c r="R125" i="1"/>
  <c r="Q125" i="1"/>
  <c r="P125" i="1"/>
  <c r="O125" i="1"/>
  <c r="N125" i="1"/>
  <c r="M125" i="1"/>
  <c r="L125" i="1"/>
  <c r="K125" i="1"/>
  <c r="J125" i="1"/>
  <c r="I125" i="1"/>
  <c r="H125" i="1"/>
  <c r="G125" i="1"/>
  <c r="D125" i="1"/>
  <c r="C125" i="1"/>
  <c r="S124" i="1"/>
  <c r="R124" i="1"/>
  <c r="Q124" i="1"/>
  <c r="P124" i="1"/>
  <c r="O124" i="1"/>
  <c r="N124" i="1"/>
  <c r="M124" i="1"/>
  <c r="L124" i="1"/>
  <c r="K124" i="1"/>
  <c r="J124" i="1"/>
  <c r="I124" i="1"/>
  <c r="H124" i="1"/>
  <c r="G124" i="1"/>
  <c r="D124" i="1"/>
  <c r="C124" i="1"/>
  <c r="A124" i="1"/>
  <c r="S123" i="1"/>
  <c r="R123" i="1"/>
  <c r="Q123" i="1"/>
  <c r="P123" i="1"/>
  <c r="O123" i="1"/>
  <c r="N123" i="1"/>
  <c r="M123" i="1"/>
  <c r="L123" i="1"/>
  <c r="K123" i="1"/>
  <c r="J123" i="1"/>
  <c r="I123" i="1"/>
  <c r="H123" i="1"/>
  <c r="G123" i="1"/>
  <c r="D123" i="1"/>
  <c r="C123" i="1"/>
  <c r="A123" i="1"/>
  <c r="S122" i="1"/>
  <c r="R122" i="1"/>
  <c r="Q122" i="1"/>
  <c r="P122" i="1"/>
  <c r="O122" i="1"/>
  <c r="N122" i="1"/>
  <c r="M122" i="1"/>
  <c r="L122" i="1"/>
  <c r="K122" i="1"/>
  <c r="J122" i="1"/>
  <c r="I122" i="1"/>
  <c r="H122" i="1"/>
  <c r="G122" i="1"/>
  <c r="D122" i="1"/>
  <c r="C122" i="1"/>
  <c r="A122" i="1"/>
  <c r="S121" i="1"/>
  <c r="R121" i="1"/>
  <c r="Q121" i="1"/>
  <c r="P121" i="1"/>
  <c r="O121" i="1"/>
  <c r="N121" i="1"/>
  <c r="M121" i="1"/>
  <c r="L121" i="1"/>
  <c r="K121" i="1"/>
  <c r="J121" i="1"/>
  <c r="I121" i="1"/>
  <c r="H121" i="1"/>
  <c r="G121" i="1"/>
  <c r="D121" i="1"/>
  <c r="C121" i="1"/>
  <c r="A121" i="1"/>
  <c r="S120" i="1"/>
  <c r="R120" i="1"/>
  <c r="Q120" i="1"/>
  <c r="P120" i="1"/>
  <c r="O120" i="1"/>
  <c r="N120" i="1"/>
  <c r="M120" i="1"/>
  <c r="L120" i="1"/>
  <c r="K120" i="1"/>
  <c r="J120" i="1"/>
  <c r="I120" i="1"/>
  <c r="H120" i="1"/>
  <c r="G120" i="1"/>
  <c r="D120" i="1"/>
  <c r="C120" i="1"/>
  <c r="A120" i="1"/>
  <c r="A119" i="1"/>
  <c r="S118" i="1"/>
  <c r="R118" i="1"/>
  <c r="Q118" i="1"/>
  <c r="P118" i="1"/>
  <c r="O118" i="1"/>
  <c r="N118" i="1"/>
  <c r="M118" i="1"/>
  <c r="L118" i="1"/>
  <c r="K118" i="1"/>
  <c r="J118" i="1"/>
  <c r="I118" i="1"/>
  <c r="H118" i="1"/>
  <c r="G118" i="1"/>
  <c r="D118" i="1"/>
  <c r="C118" i="1"/>
  <c r="A118" i="1"/>
  <c r="S117" i="1"/>
  <c r="R117" i="1"/>
  <c r="Q117" i="1"/>
  <c r="P117" i="1"/>
  <c r="O117" i="1"/>
  <c r="N117" i="1"/>
  <c r="M117" i="1"/>
  <c r="L117" i="1"/>
  <c r="K117" i="1"/>
  <c r="J117" i="1"/>
  <c r="I117" i="1"/>
  <c r="H117" i="1"/>
  <c r="G117" i="1"/>
  <c r="D117" i="1"/>
  <c r="F117" i="1" s="1"/>
  <c r="C117" i="1"/>
  <c r="A117" i="1"/>
  <c r="S116" i="1"/>
  <c r="R116" i="1"/>
  <c r="Q116" i="1"/>
  <c r="P116" i="1"/>
  <c r="O116" i="1"/>
  <c r="N116" i="1"/>
  <c r="M116" i="1"/>
  <c r="L116" i="1"/>
  <c r="K116" i="1"/>
  <c r="J116" i="1"/>
  <c r="I116" i="1"/>
  <c r="H116" i="1"/>
  <c r="G116" i="1"/>
  <c r="D116" i="1"/>
  <c r="E116" i="1" s="1"/>
  <c r="C116" i="1"/>
  <c r="A116" i="1"/>
  <c r="S115" i="1"/>
  <c r="R115" i="1"/>
  <c r="Q115" i="1"/>
  <c r="P115" i="1"/>
  <c r="O115" i="1"/>
  <c r="N115" i="1"/>
  <c r="M115" i="1"/>
  <c r="L115" i="1"/>
  <c r="K115" i="1"/>
  <c r="J115" i="1"/>
  <c r="I115" i="1"/>
  <c r="H115" i="1"/>
  <c r="G115" i="1"/>
  <c r="E115" i="1"/>
  <c r="D115" i="1"/>
  <c r="C115" i="1"/>
  <c r="A115" i="1"/>
  <c r="S114" i="1"/>
  <c r="R114" i="1"/>
  <c r="Q114" i="1"/>
  <c r="P114" i="1"/>
  <c r="O114" i="1"/>
  <c r="N114" i="1"/>
  <c r="M114" i="1"/>
  <c r="L114" i="1"/>
  <c r="K114" i="1"/>
  <c r="J114" i="1"/>
  <c r="I114" i="1"/>
  <c r="H114" i="1"/>
  <c r="G114" i="1"/>
  <c r="D114" i="1"/>
  <c r="C114" i="1"/>
  <c r="S113" i="1"/>
  <c r="R113" i="1"/>
  <c r="Q113" i="1"/>
  <c r="P113" i="1"/>
  <c r="O113" i="1"/>
  <c r="N113" i="1"/>
  <c r="M113" i="1"/>
  <c r="L113" i="1"/>
  <c r="K113" i="1"/>
  <c r="J113" i="1"/>
  <c r="I113" i="1"/>
  <c r="H113" i="1"/>
  <c r="G113" i="1"/>
  <c r="D113" i="1"/>
  <c r="F113" i="1" s="1"/>
  <c r="C113" i="1"/>
  <c r="A113" i="1"/>
  <c r="S112" i="1"/>
  <c r="R112" i="1"/>
  <c r="Q112" i="1"/>
  <c r="P112" i="1"/>
  <c r="O112" i="1"/>
  <c r="N112" i="1"/>
  <c r="M112" i="1"/>
  <c r="L112" i="1"/>
  <c r="K112" i="1"/>
  <c r="J112" i="1"/>
  <c r="I112" i="1"/>
  <c r="H112" i="1"/>
  <c r="G112" i="1"/>
  <c r="F112" i="1"/>
  <c r="D112" i="1"/>
  <c r="C112" i="1"/>
  <c r="A112" i="1"/>
  <c r="S111" i="1"/>
  <c r="R111" i="1"/>
  <c r="Q111" i="1"/>
  <c r="P111" i="1"/>
  <c r="O111" i="1"/>
  <c r="N111" i="1"/>
  <c r="M111" i="1"/>
  <c r="L111" i="1"/>
  <c r="K111" i="1"/>
  <c r="J111" i="1"/>
  <c r="I111" i="1"/>
  <c r="H111" i="1"/>
  <c r="G111" i="1"/>
  <c r="D111" i="1"/>
  <c r="C111" i="1"/>
  <c r="A111" i="1"/>
  <c r="S110" i="1"/>
  <c r="R110" i="1"/>
  <c r="Q110" i="1"/>
  <c r="P110" i="1"/>
  <c r="O110" i="1"/>
  <c r="N110" i="1"/>
  <c r="M110" i="1"/>
  <c r="L110" i="1"/>
  <c r="K110" i="1"/>
  <c r="J110" i="1"/>
  <c r="I110" i="1"/>
  <c r="H110" i="1"/>
  <c r="G110" i="1"/>
  <c r="D110" i="1"/>
  <c r="C110" i="1"/>
  <c r="S109" i="1"/>
  <c r="R109" i="1"/>
  <c r="Q109" i="1"/>
  <c r="P109" i="1"/>
  <c r="O109" i="1"/>
  <c r="N109" i="1"/>
  <c r="M109" i="1"/>
  <c r="L109" i="1"/>
  <c r="K109" i="1"/>
  <c r="J109" i="1"/>
  <c r="I109" i="1"/>
  <c r="H109" i="1"/>
  <c r="G109" i="1"/>
  <c r="D109" i="1"/>
  <c r="C109" i="1"/>
  <c r="A109" i="1"/>
  <c r="S108" i="1"/>
  <c r="R108" i="1"/>
  <c r="Q108" i="1"/>
  <c r="P108" i="1"/>
  <c r="O108" i="1"/>
  <c r="N108" i="1"/>
  <c r="M108" i="1"/>
  <c r="L108" i="1"/>
  <c r="K108" i="1"/>
  <c r="J108" i="1"/>
  <c r="I108" i="1"/>
  <c r="H108" i="1"/>
  <c r="G108" i="1"/>
  <c r="D108" i="1"/>
  <c r="F108" i="1" s="1"/>
  <c r="C108" i="1"/>
  <c r="A108" i="1"/>
  <c r="S107" i="1"/>
  <c r="R107" i="1"/>
  <c r="Q107" i="1"/>
  <c r="P107" i="1"/>
  <c r="O107" i="1"/>
  <c r="N107" i="1"/>
  <c r="M107" i="1"/>
  <c r="L107" i="1"/>
  <c r="K107" i="1"/>
  <c r="J107" i="1"/>
  <c r="I107" i="1"/>
  <c r="H107" i="1"/>
  <c r="G107" i="1"/>
  <c r="D107" i="1"/>
  <c r="E107" i="1" s="1"/>
  <c r="C107" i="1"/>
  <c r="A107" i="1"/>
  <c r="S106" i="1"/>
  <c r="R106" i="1"/>
  <c r="Q106" i="1"/>
  <c r="P106" i="1"/>
  <c r="O106" i="1"/>
  <c r="N106" i="1"/>
  <c r="M106" i="1"/>
  <c r="L106" i="1"/>
  <c r="K106" i="1"/>
  <c r="J106" i="1"/>
  <c r="I106" i="1"/>
  <c r="H106" i="1"/>
  <c r="G106" i="1"/>
  <c r="E106" i="1"/>
  <c r="D106" i="1"/>
  <c r="C106" i="1"/>
  <c r="A106" i="1"/>
  <c r="S105" i="1"/>
  <c r="R105" i="1"/>
  <c r="Q105" i="1"/>
  <c r="P105" i="1"/>
  <c r="O105" i="1"/>
  <c r="N105" i="1"/>
  <c r="M105" i="1"/>
  <c r="L105" i="1"/>
  <c r="K105" i="1"/>
  <c r="J105" i="1"/>
  <c r="I105" i="1"/>
  <c r="H105" i="1"/>
  <c r="G105" i="1"/>
  <c r="D105" i="1"/>
  <c r="C105" i="1"/>
  <c r="A105" i="1"/>
  <c r="S104" i="1"/>
  <c r="R104" i="1"/>
  <c r="Q104" i="1"/>
  <c r="P104" i="1"/>
  <c r="O104" i="1"/>
  <c r="N104" i="1"/>
  <c r="M104" i="1"/>
  <c r="L104" i="1"/>
  <c r="K104" i="1"/>
  <c r="J104" i="1"/>
  <c r="I104" i="1"/>
  <c r="H104" i="1"/>
  <c r="G104" i="1"/>
  <c r="D104" i="1"/>
  <c r="C104" i="1"/>
  <c r="S103" i="1"/>
  <c r="R103" i="1"/>
  <c r="Q103" i="1"/>
  <c r="P103" i="1"/>
  <c r="O103" i="1"/>
  <c r="N103" i="1"/>
  <c r="M103" i="1"/>
  <c r="L103" i="1"/>
  <c r="K103" i="1"/>
  <c r="J103" i="1"/>
  <c r="I103" i="1"/>
  <c r="H103" i="1"/>
  <c r="G103" i="1"/>
  <c r="D103" i="1"/>
  <c r="F103" i="1" s="1"/>
  <c r="C103" i="1"/>
  <c r="A103" i="1"/>
  <c r="S102" i="1"/>
  <c r="R102" i="1"/>
  <c r="Q102" i="1"/>
  <c r="P102" i="1"/>
  <c r="O102" i="1"/>
  <c r="N102" i="1"/>
  <c r="M102" i="1"/>
  <c r="L102" i="1"/>
  <c r="K102" i="1"/>
  <c r="J102" i="1"/>
  <c r="I102" i="1"/>
  <c r="H102" i="1"/>
  <c r="G102" i="1"/>
  <c r="D102" i="1"/>
  <c r="C102" i="1"/>
  <c r="A102" i="1"/>
  <c r="S101" i="1"/>
  <c r="R101" i="1"/>
  <c r="Q101" i="1"/>
  <c r="P101" i="1"/>
  <c r="O101" i="1"/>
  <c r="N101" i="1"/>
  <c r="M101" i="1"/>
  <c r="L101" i="1"/>
  <c r="K101" i="1"/>
  <c r="J101" i="1"/>
  <c r="I101" i="1"/>
  <c r="H101" i="1"/>
  <c r="G101" i="1"/>
  <c r="F101" i="1"/>
  <c r="D101" i="1"/>
  <c r="E101" i="1" s="1"/>
  <c r="C101" i="1"/>
  <c r="A101" i="1"/>
  <c r="S100" i="1"/>
  <c r="R100" i="1"/>
  <c r="Q100" i="1"/>
  <c r="P100" i="1"/>
  <c r="O100" i="1"/>
  <c r="N100" i="1"/>
  <c r="M100" i="1"/>
  <c r="L100" i="1"/>
  <c r="K100" i="1"/>
  <c r="J100" i="1"/>
  <c r="I100" i="1"/>
  <c r="H100" i="1"/>
  <c r="G100" i="1"/>
  <c r="D100" i="1"/>
  <c r="C100" i="1"/>
  <c r="S99" i="1"/>
  <c r="R99" i="1"/>
  <c r="Q99" i="1"/>
  <c r="P99" i="1"/>
  <c r="O99" i="1"/>
  <c r="N99" i="1"/>
  <c r="M99" i="1"/>
  <c r="L99" i="1"/>
  <c r="K99" i="1"/>
  <c r="J99" i="1"/>
  <c r="I99" i="1"/>
  <c r="H99" i="1"/>
  <c r="G99" i="1"/>
  <c r="D99" i="1"/>
  <c r="E99" i="1" s="1"/>
  <c r="C99" i="1"/>
  <c r="A99" i="1"/>
  <c r="S98" i="1"/>
  <c r="R98" i="1"/>
  <c r="Q98" i="1"/>
  <c r="P98" i="1"/>
  <c r="O98" i="1"/>
  <c r="N98" i="1"/>
  <c r="M98" i="1"/>
  <c r="L98" i="1"/>
  <c r="K98" i="1"/>
  <c r="J98" i="1"/>
  <c r="I98" i="1"/>
  <c r="H98" i="1"/>
  <c r="G98" i="1"/>
  <c r="D98" i="1"/>
  <c r="C98" i="1"/>
  <c r="A98" i="1"/>
  <c r="S97" i="1"/>
  <c r="R97" i="1"/>
  <c r="Q97" i="1"/>
  <c r="P97" i="1"/>
  <c r="O97" i="1"/>
  <c r="N97" i="1"/>
  <c r="M97" i="1"/>
  <c r="L97" i="1"/>
  <c r="K97" i="1"/>
  <c r="J97" i="1"/>
  <c r="I97" i="1"/>
  <c r="H97" i="1"/>
  <c r="G97" i="1"/>
  <c r="D97" i="1"/>
  <c r="C97" i="1"/>
  <c r="A97" i="1"/>
  <c r="S96" i="1"/>
  <c r="R96" i="1"/>
  <c r="Q96" i="1"/>
  <c r="P96" i="1"/>
  <c r="O96" i="1"/>
  <c r="N96" i="1"/>
  <c r="M96" i="1"/>
  <c r="L96" i="1"/>
  <c r="K96" i="1"/>
  <c r="J96" i="1"/>
  <c r="I96" i="1"/>
  <c r="H96" i="1"/>
  <c r="G96" i="1"/>
  <c r="D96" i="1"/>
  <c r="C96" i="1"/>
  <c r="A96" i="1"/>
  <c r="S95" i="1"/>
  <c r="R95" i="1"/>
  <c r="Q95" i="1"/>
  <c r="P95" i="1"/>
  <c r="O95" i="1"/>
  <c r="N95" i="1"/>
  <c r="M95" i="1"/>
  <c r="L95" i="1"/>
  <c r="K95" i="1"/>
  <c r="J95" i="1"/>
  <c r="I95" i="1"/>
  <c r="H95" i="1"/>
  <c r="G95" i="1"/>
  <c r="D95" i="1"/>
  <c r="C95" i="1"/>
  <c r="A95" i="1"/>
  <c r="S94" i="1"/>
  <c r="R94" i="1"/>
  <c r="Q94" i="1"/>
  <c r="P94" i="1"/>
  <c r="O94" i="1"/>
  <c r="N94" i="1"/>
  <c r="M94" i="1"/>
  <c r="L94" i="1"/>
  <c r="K94" i="1"/>
  <c r="J94" i="1"/>
  <c r="I94" i="1"/>
  <c r="H94" i="1"/>
  <c r="G94" i="1"/>
  <c r="D94" i="1"/>
  <c r="C94" i="1"/>
  <c r="A94" i="1"/>
  <c r="S93" i="1"/>
  <c r="R93" i="1"/>
  <c r="Q93" i="1"/>
  <c r="P93" i="1"/>
  <c r="O93" i="1"/>
  <c r="N93" i="1"/>
  <c r="M93" i="1"/>
  <c r="L93" i="1"/>
  <c r="K93" i="1"/>
  <c r="J93" i="1"/>
  <c r="I93" i="1"/>
  <c r="H93" i="1"/>
  <c r="G93" i="1"/>
  <c r="D93" i="1"/>
  <c r="C93" i="1"/>
  <c r="A93" i="1"/>
  <c r="S92" i="1"/>
  <c r="R92" i="1"/>
  <c r="Q92" i="1"/>
  <c r="P92" i="1"/>
  <c r="O92" i="1"/>
  <c r="N92" i="1"/>
  <c r="M92" i="1"/>
  <c r="L92" i="1"/>
  <c r="K92" i="1"/>
  <c r="J92" i="1"/>
  <c r="I92" i="1"/>
  <c r="H92" i="1"/>
  <c r="G92" i="1"/>
  <c r="D92" i="1"/>
  <c r="C92" i="1"/>
  <c r="A92" i="1"/>
  <c r="S91" i="1"/>
  <c r="R91" i="1"/>
  <c r="Q91" i="1"/>
  <c r="P91" i="1"/>
  <c r="O91" i="1"/>
  <c r="N91" i="1"/>
  <c r="M91" i="1"/>
  <c r="L91" i="1"/>
  <c r="K91" i="1"/>
  <c r="J91" i="1"/>
  <c r="I91" i="1"/>
  <c r="H91" i="1"/>
  <c r="G91" i="1"/>
  <c r="D91" i="1"/>
  <c r="C91" i="1"/>
  <c r="E91" i="1" s="1"/>
  <c r="A91" i="1"/>
  <c r="S90" i="1"/>
  <c r="R90" i="1"/>
  <c r="Q90" i="1"/>
  <c r="P90" i="1"/>
  <c r="O90" i="1"/>
  <c r="N90" i="1"/>
  <c r="M90" i="1"/>
  <c r="L90" i="1"/>
  <c r="K90" i="1"/>
  <c r="J90" i="1"/>
  <c r="I90" i="1"/>
  <c r="H90" i="1"/>
  <c r="G90" i="1"/>
  <c r="D90" i="1"/>
  <c r="C90" i="1"/>
  <c r="F90" i="1" s="1"/>
  <c r="A90" i="1"/>
  <c r="S89" i="1"/>
  <c r="R89" i="1"/>
  <c r="Q89" i="1"/>
  <c r="P89" i="1"/>
  <c r="O89" i="1"/>
  <c r="N89" i="1"/>
  <c r="M89" i="1"/>
  <c r="L89" i="1"/>
  <c r="K89" i="1"/>
  <c r="J89" i="1"/>
  <c r="I89" i="1"/>
  <c r="H89" i="1"/>
  <c r="G89" i="1"/>
  <c r="D89" i="1"/>
  <c r="C89" i="1"/>
  <c r="A89" i="1"/>
  <c r="S88" i="1"/>
  <c r="R88" i="1"/>
  <c r="Q88" i="1"/>
  <c r="P88" i="1"/>
  <c r="O88" i="1"/>
  <c r="N88" i="1"/>
  <c r="M88" i="1"/>
  <c r="L88" i="1"/>
  <c r="K88" i="1"/>
  <c r="J88" i="1"/>
  <c r="I88" i="1"/>
  <c r="H88" i="1"/>
  <c r="G88" i="1"/>
  <c r="D88" i="1"/>
  <c r="C88" i="1"/>
  <c r="F88" i="1" s="1"/>
  <c r="A88" i="1"/>
  <c r="S87" i="1"/>
  <c r="R87" i="1"/>
  <c r="Q87" i="1"/>
  <c r="P87" i="1"/>
  <c r="O87" i="1"/>
  <c r="N87" i="1"/>
  <c r="M87" i="1"/>
  <c r="L87" i="1"/>
  <c r="K87" i="1"/>
  <c r="J87" i="1"/>
  <c r="I87" i="1"/>
  <c r="H87" i="1"/>
  <c r="G87" i="1"/>
  <c r="D87" i="1"/>
  <c r="C87" i="1"/>
  <c r="A87" i="1"/>
  <c r="S86" i="1"/>
  <c r="R86" i="1"/>
  <c r="Q86" i="1"/>
  <c r="P86" i="1"/>
  <c r="O86" i="1"/>
  <c r="N86" i="1"/>
  <c r="M86" i="1"/>
  <c r="L86" i="1"/>
  <c r="K86" i="1"/>
  <c r="J86" i="1"/>
  <c r="I86" i="1"/>
  <c r="H86" i="1"/>
  <c r="G86" i="1"/>
  <c r="D86" i="1"/>
  <c r="T86" i="1" s="1"/>
  <c r="C86" i="1"/>
  <c r="A86" i="1"/>
  <c r="S85" i="1"/>
  <c r="R85" i="1"/>
  <c r="Q85" i="1"/>
  <c r="P85" i="1"/>
  <c r="O85" i="1"/>
  <c r="N85" i="1"/>
  <c r="M85" i="1"/>
  <c r="L85" i="1"/>
  <c r="K85" i="1"/>
  <c r="J85" i="1"/>
  <c r="I85" i="1"/>
  <c r="H85" i="1"/>
  <c r="G85" i="1"/>
  <c r="B85" i="1"/>
  <c r="D85" i="1" s="1"/>
  <c r="S84" i="1"/>
  <c r="R84" i="1"/>
  <c r="Q84" i="1"/>
  <c r="P84" i="1"/>
  <c r="O84" i="1"/>
  <c r="N84" i="1"/>
  <c r="M84" i="1"/>
  <c r="L84" i="1"/>
  <c r="K84" i="1"/>
  <c r="J84" i="1"/>
  <c r="I84" i="1"/>
  <c r="H84" i="1"/>
  <c r="G84" i="1"/>
  <c r="B84" i="1"/>
  <c r="S83" i="1"/>
  <c r="R83" i="1"/>
  <c r="Q83" i="1"/>
  <c r="P83" i="1"/>
  <c r="O83" i="1"/>
  <c r="N83" i="1"/>
  <c r="M83" i="1"/>
  <c r="L83" i="1"/>
  <c r="K83" i="1"/>
  <c r="J83" i="1"/>
  <c r="I83" i="1"/>
  <c r="H83" i="1"/>
  <c r="G83" i="1"/>
  <c r="D83" i="1"/>
  <c r="C83" i="1"/>
  <c r="A83" i="1"/>
  <c r="S82" i="1"/>
  <c r="R82" i="1"/>
  <c r="Q82" i="1"/>
  <c r="P82" i="1"/>
  <c r="O82" i="1"/>
  <c r="N82" i="1"/>
  <c r="M82" i="1"/>
  <c r="L82" i="1"/>
  <c r="K82" i="1"/>
  <c r="J82" i="1"/>
  <c r="I82" i="1"/>
  <c r="H82" i="1"/>
  <c r="G82" i="1"/>
  <c r="D82" i="1"/>
  <c r="C82" i="1"/>
  <c r="A82" i="1"/>
  <c r="S81" i="1"/>
  <c r="R81" i="1"/>
  <c r="Q81" i="1"/>
  <c r="P81" i="1"/>
  <c r="O81" i="1"/>
  <c r="N81" i="1"/>
  <c r="M81" i="1"/>
  <c r="L81" i="1"/>
  <c r="K81" i="1"/>
  <c r="J81" i="1"/>
  <c r="I81" i="1"/>
  <c r="H81" i="1"/>
  <c r="G81" i="1"/>
  <c r="D81" i="1"/>
  <c r="C81" i="1"/>
  <c r="A81" i="1"/>
  <c r="S80" i="1"/>
  <c r="R80" i="1"/>
  <c r="Q80" i="1"/>
  <c r="P80" i="1"/>
  <c r="O80" i="1"/>
  <c r="N80" i="1"/>
  <c r="M80" i="1"/>
  <c r="L80" i="1"/>
  <c r="K80" i="1"/>
  <c r="J80" i="1"/>
  <c r="I80" i="1"/>
  <c r="H80" i="1"/>
  <c r="G80" i="1"/>
  <c r="D80" i="1"/>
  <c r="C80" i="1"/>
  <c r="A80" i="1"/>
  <c r="S79" i="1"/>
  <c r="R79" i="1"/>
  <c r="Q79" i="1"/>
  <c r="P79" i="1"/>
  <c r="O79" i="1"/>
  <c r="N79" i="1"/>
  <c r="M79" i="1"/>
  <c r="L79" i="1"/>
  <c r="K79" i="1"/>
  <c r="J79" i="1"/>
  <c r="I79" i="1"/>
  <c r="H79" i="1"/>
  <c r="G79" i="1"/>
  <c r="D79" i="1"/>
  <c r="C79" i="1"/>
  <c r="A79" i="1"/>
  <c r="S78" i="1"/>
  <c r="R78" i="1"/>
  <c r="Q78" i="1"/>
  <c r="P78" i="1"/>
  <c r="O78" i="1"/>
  <c r="N78" i="1"/>
  <c r="M78" i="1"/>
  <c r="L78" i="1"/>
  <c r="K78" i="1"/>
  <c r="J78" i="1"/>
  <c r="I78" i="1"/>
  <c r="H78" i="1"/>
  <c r="G78" i="1"/>
  <c r="D78" i="1"/>
  <c r="C78" i="1"/>
  <c r="A78" i="1"/>
  <c r="S77" i="1"/>
  <c r="R77" i="1"/>
  <c r="Q77" i="1"/>
  <c r="P77" i="1"/>
  <c r="O77" i="1"/>
  <c r="N77" i="1"/>
  <c r="M77" i="1"/>
  <c r="L77" i="1"/>
  <c r="K77" i="1"/>
  <c r="J77" i="1"/>
  <c r="I77" i="1"/>
  <c r="H77" i="1"/>
  <c r="G77" i="1"/>
  <c r="D77" i="1"/>
  <c r="C77" i="1"/>
  <c r="A77" i="1"/>
  <c r="S76" i="1"/>
  <c r="R76" i="1"/>
  <c r="Q76" i="1"/>
  <c r="P76" i="1"/>
  <c r="O76" i="1"/>
  <c r="N76" i="1"/>
  <c r="M76" i="1"/>
  <c r="L76" i="1"/>
  <c r="K76" i="1"/>
  <c r="J76" i="1"/>
  <c r="I76" i="1"/>
  <c r="H76" i="1"/>
  <c r="G76" i="1"/>
  <c r="D76" i="1"/>
  <c r="C76" i="1"/>
  <c r="A76" i="1"/>
  <c r="S75" i="1"/>
  <c r="R75" i="1"/>
  <c r="Q75" i="1"/>
  <c r="P75" i="1"/>
  <c r="O75" i="1"/>
  <c r="N75" i="1"/>
  <c r="M75" i="1"/>
  <c r="L75" i="1"/>
  <c r="K75" i="1"/>
  <c r="J75" i="1"/>
  <c r="I75" i="1"/>
  <c r="H75" i="1"/>
  <c r="G75" i="1"/>
  <c r="D75" i="1"/>
  <c r="C75" i="1"/>
  <c r="A75" i="1"/>
  <c r="S74" i="1"/>
  <c r="R74" i="1"/>
  <c r="Q74" i="1"/>
  <c r="P74" i="1"/>
  <c r="O74" i="1"/>
  <c r="N74" i="1"/>
  <c r="M74" i="1"/>
  <c r="L74" i="1"/>
  <c r="K74" i="1"/>
  <c r="J74" i="1"/>
  <c r="I74" i="1"/>
  <c r="H74" i="1"/>
  <c r="G74" i="1"/>
  <c r="D74" i="1"/>
  <c r="C74" i="1"/>
  <c r="A74" i="1"/>
  <c r="S73" i="1"/>
  <c r="R73" i="1"/>
  <c r="Q73" i="1"/>
  <c r="P73" i="1"/>
  <c r="O73" i="1"/>
  <c r="N73" i="1"/>
  <c r="M73" i="1"/>
  <c r="L73" i="1"/>
  <c r="K73" i="1"/>
  <c r="J73" i="1"/>
  <c r="I73" i="1"/>
  <c r="H73" i="1"/>
  <c r="G73" i="1"/>
  <c r="D73" i="1"/>
  <c r="C73" i="1"/>
  <c r="A73" i="1"/>
  <c r="S72" i="1"/>
  <c r="R72" i="1"/>
  <c r="Q72" i="1"/>
  <c r="P72" i="1"/>
  <c r="O72" i="1"/>
  <c r="N72" i="1"/>
  <c r="M72" i="1"/>
  <c r="L72" i="1"/>
  <c r="K72" i="1"/>
  <c r="J72" i="1"/>
  <c r="I72" i="1"/>
  <c r="H72" i="1"/>
  <c r="G72" i="1"/>
  <c r="D72" i="1"/>
  <c r="C72" i="1"/>
  <c r="A72" i="1"/>
  <c r="S71" i="1"/>
  <c r="R71" i="1"/>
  <c r="Q71" i="1"/>
  <c r="P71" i="1"/>
  <c r="O71" i="1"/>
  <c r="N71" i="1"/>
  <c r="M71" i="1"/>
  <c r="L71" i="1"/>
  <c r="K71" i="1"/>
  <c r="J71" i="1"/>
  <c r="I71" i="1"/>
  <c r="H71" i="1"/>
  <c r="G71" i="1"/>
  <c r="D71" i="1"/>
  <c r="F71" i="1" s="1"/>
  <c r="C71" i="1"/>
  <c r="A71" i="1"/>
  <c r="S70" i="1"/>
  <c r="R70" i="1"/>
  <c r="Q70" i="1"/>
  <c r="P70" i="1"/>
  <c r="O70" i="1"/>
  <c r="N70" i="1"/>
  <c r="M70" i="1"/>
  <c r="L70" i="1"/>
  <c r="K70" i="1"/>
  <c r="J70" i="1"/>
  <c r="I70" i="1"/>
  <c r="H70" i="1"/>
  <c r="G70" i="1"/>
  <c r="D70" i="1"/>
  <c r="C70" i="1"/>
  <c r="A70" i="1"/>
  <c r="S69" i="1"/>
  <c r="R69" i="1"/>
  <c r="Q69" i="1"/>
  <c r="P69" i="1"/>
  <c r="O69" i="1"/>
  <c r="N69" i="1"/>
  <c r="M69" i="1"/>
  <c r="L69" i="1"/>
  <c r="K69" i="1"/>
  <c r="J69" i="1"/>
  <c r="I69" i="1"/>
  <c r="H69" i="1"/>
  <c r="G69" i="1"/>
  <c r="D69" i="1"/>
  <c r="C69" i="1"/>
  <c r="A69" i="1"/>
  <c r="S68" i="1"/>
  <c r="R68" i="1"/>
  <c r="Q68" i="1"/>
  <c r="P68" i="1"/>
  <c r="O68" i="1"/>
  <c r="N68" i="1"/>
  <c r="M68" i="1"/>
  <c r="L68" i="1"/>
  <c r="K68" i="1"/>
  <c r="J68" i="1"/>
  <c r="I68" i="1"/>
  <c r="H68" i="1"/>
  <c r="G68" i="1"/>
  <c r="D68" i="1"/>
  <c r="C68" i="1"/>
  <c r="A68" i="1"/>
  <c r="S67" i="1"/>
  <c r="R67" i="1"/>
  <c r="Q67" i="1"/>
  <c r="P67" i="1"/>
  <c r="O67" i="1"/>
  <c r="N67" i="1"/>
  <c r="M67" i="1"/>
  <c r="L67" i="1"/>
  <c r="K67" i="1"/>
  <c r="J67" i="1"/>
  <c r="I67" i="1"/>
  <c r="H67" i="1"/>
  <c r="G67" i="1"/>
  <c r="D67" i="1"/>
  <c r="C67" i="1"/>
  <c r="A67" i="1"/>
  <c r="S66" i="1"/>
  <c r="R66" i="1"/>
  <c r="Q66" i="1"/>
  <c r="P66" i="1"/>
  <c r="O66" i="1"/>
  <c r="N66" i="1"/>
  <c r="M66" i="1"/>
  <c r="L66" i="1"/>
  <c r="K66" i="1"/>
  <c r="J66" i="1"/>
  <c r="I66" i="1"/>
  <c r="H66" i="1"/>
  <c r="G66" i="1"/>
  <c r="D66" i="1"/>
  <c r="C66" i="1"/>
  <c r="A66" i="1"/>
  <c r="S65" i="1"/>
  <c r="R65" i="1"/>
  <c r="Q65" i="1"/>
  <c r="P65" i="1"/>
  <c r="O65" i="1"/>
  <c r="N65" i="1"/>
  <c r="M65" i="1"/>
  <c r="L65" i="1"/>
  <c r="K65" i="1"/>
  <c r="J65" i="1"/>
  <c r="I65" i="1"/>
  <c r="H65" i="1"/>
  <c r="G65" i="1"/>
  <c r="D65" i="1"/>
  <c r="C65" i="1"/>
  <c r="A65" i="1"/>
  <c r="S64" i="1"/>
  <c r="R64" i="1"/>
  <c r="Q64" i="1"/>
  <c r="P64" i="1"/>
  <c r="O64" i="1"/>
  <c r="N64" i="1"/>
  <c r="M64" i="1"/>
  <c r="L64" i="1"/>
  <c r="K64" i="1"/>
  <c r="J64" i="1"/>
  <c r="I64" i="1"/>
  <c r="H64" i="1"/>
  <c r="G64" i="1"/>
  <c r="D64" i="1"/>
  <c r="C64" i="1"/>
  <c r="A64" i="1"/>
  <c r="S63" i="1"/>
  <c r="R63" i="1"/>
  <c r="Q63" i="1"/>
  <c r="P63" i="1"/>
  <c r="O63" i="1"/>
  <c r="N63" i="1"/>
  <c r="M63" i="1"/>
  <c r="L63" i="1"/>
  <c r="K63" i="1"/>
  <c r="J63" i="1"/>
  <c r="I63" i="1"/>
  <c r="H63" i="1"/>
  <c r="G63" i="1"/>
  <c r="D63" i="1"/>
  <c r="C63" i="1"/>
  <c r="A63" i="1"/>
  <c r="S62" i="1"/>
  <c r="R62" i="1"/>
  <c r="Q62" i="1"/>
  <c r="P62" i="1"/>
  <c r="O62" i="1"/>
  <c r="N62" i="1"/>
  <c r="M62" i="1"/>
  <c r="L62" i="1"/>
  <c r="K62" i="1"/>
  <c r="J62" i="1"/>
  <c r="I62" i="1"/>
  <c r="H62" i="1"/>
  <c r="G62" i="1"/>
  <c r="D62" i="1"/>
  <c r="C62" i="1"/>
  <c r="A62" i="1"/>
  <c r="S61" i="1"/>
  <c r="R61" i="1"/>
  <c r="Q61" i="1"/>
  <c r="P61" i="1"/>
  <c r="O61" i="1"/>
  <c r="N61" i="1"/>
  <c r="M61" i="1"/>
  <c r="L61" i="1"/>
  <c r="K61" i="1"/>
  <c r="J61" i="1"/>
  <c r="I61" i="1"/>
  <c r="H61" i="1"/>
  <c r="G61" i="1"/>
  <c r="D61" i="1"/>
  <c r="C61" i="1"/>
  <c r="A61" i="1"/>
  <c r="S60" i="1"/>
  <c r="R60" i="1"/>
  <c r="Q60" i="1"/>
  <c r="P60" i="1"/>
  <c r="O60" i="1"/>
  <c r="N60" i="1"/>
  <c r="M60" i="1"/>
  <c r="L60" i="1"/>
  <c r="K60" i="1"/>
  <c r="J60" i="1"/>
  <c r="I60" i="1"/>
  <c r="H60" i="1"/>
  <c r="G60" i="1"/>
  <c r="D60" i="1"/>
  <c r="C60" i="1"/>
  <c r="A60" i="1"/>
  <c r="S59" i="1"/>
  <c r="R59" i="1"/>
  <c r="Q59" i="1"/>
  <c r="P59" i="1"/>
  <c r="O59" i="1"/>
  <c r="N59" i="1"/>
  <c r="M59" i="1"/>
  <c r="L59" i="1"/>
  <c r="K59" i="1"/>
  <c r="J59" i="1"/>
  <c r="I59" i="1"/>
  <c r="H59" i="1"/>
  <c r="G59" i="1"/>
  <c r="D59" i="1"/>
  <c r="C59" i="1"/>
  <c r="A59" i="1"/>
  <c r="S58" i="1"/>
  <c r="R58" i="1"/>
  <c r="Q58" i="1"/>
  <c r="P58" i="1"/>
  <c r="O58" i="1"/>
  <c r="N58" i="1"/>
  <c r="M58" i="1"/>
  <c r="L58" i="1"/>
  <c r="K58" i="1"/>
  <c r="J58" i="1"/>
  <c r="I58" i="1"/>
  <c r="H58" i="1"/>
  <c r="G58" i="1"/>
  <c r="D58" i="1"/>
  <c r="C58" i="1"/>
  <c r="A58" i="1"/>
  <c r="S57" i="1"/>
  <c r="R57" i="1"/>
  <c r="Q57" i="1"/>
  <c r="P57" i="1"/>
  <c r="O57" i="1"/>
  <c r="N57" i="1"/>
  <c r="M57" i="1"/>
  <c r="L57" i="1"/>
  <c r="K57" i="1"/>
  <c r="J57" i="1"/>
  <c r="I57" i="1"/>
  <c r="H57" i="1"/>
  <c r="G57" i="1"/>
  <c r="D57" i="1"/>
  <c r="C57" i="1"/>
  <c r="A57" i="1"/>
  <c r="S56" i="1"/>
  <c r="R56" i="1"/>
  <c r="Q56" i="1"/>
  <c r="P56" i="1"/>
  <c r="O56" i="1"/>
  <c r="N56" i="1"/>
  <c r="M56" i="1"/>
  <c r="L56" i="1"/>
  <c r="K56" i="1"/>
  <c r="J56" i="1"/>
  <c r="I56" i="1"/>
  <c r="H56" i="1"/>
  <c r="G56" i="1"/>
  <c r="D56" i="1"/>
  <c r="C56" i="1"/>
  <c r="A56" i="1"/>
  <c r="S55" i="1"/>
  <c r="R55" i="1"/>
  <c r="Q55" i="1"/>
  <c r="P55" i="1"/>
  <c r="O55" i="1"/>
  <c r="N55" i="1"/>
  <c r="M55" i="1"/>
  <c r="L55" i="1"/>
  <c r="K55" i="1"/>
  <c r="J55" i="1"/>
  <c r="I55" i="1"/>
  <c r="H55" i="1"/>
  <c r="G55" i="1"/>
  <c r="D55" i="1"/>
  <c r="C55" i="1"/>
  <c r="A55" i="1"/>
  <c r="A54" i="1"/>
  <c r="S53" i="1"/>
  <c r="R53" i="1"/>
  <c r="Q53" i="1"/>
  <c r="P53" i="1"/>
  <c r="O53" i="1"/>
  <c r="N53" i="1"/>
  <c r="M53" i="1"/>
  <c r="L53" i="1"/>
  <c r="K53" i="1"/>
  <c r="J53" i="1"/>
  <c r="I53" i="1"/>
  <c r="H53" i="1"/>
  <c r="G53" i="1"/>
  <c r="D53" i="1"/>
  <c r="C53" i="1"/>
  <c r="A53" i="1"/>
  <c r="S52" i="1"/>
  <c r="R52" i="1"/>
  <c r="Q52" i="1"/>
  <c r="P52" i="1"/>
  <c r="O52" i="1"/>
  <c r="N52" i="1"/>
  <c r="M52" i="1"/>
  <c r="L52" i="1"/>
  <c r="K52" i="1"/>
  <c r="J52" i="1"/>
  <c r="I52" i="1"/>
  <c r="H52" i="1"/>
  <c r="G52" i="1"/>
  <c r="D52" i="1"/>
  <c r="C52" i="1"/>
  <c r="A52" i="1"/>
  <c r="S51" i="1"/>
  <c r="R51" i="1"/>
  <c r="Q51" i="1"/>
  <c r="P51" i="1"/>
  <c r="O51" i="1"/>
  <c r="N51" i="1"/>
  <c r="M51" i="1"/>
  <c r="L51" i="1"/>
  <c r="K51" i="1"/>
  <c r="J51" i="1"/>
  <c r="I51" i="1"/>
  <c r="H51" i="1"/>
  <c r="G51" i="1"/>
  <c r="D51" i="1"/>
  <c r="C51" i="1"/>
  <c r="S50" i="1"/>
  <c r="R50" i="1"/>
  <c r="Q50" i="1"/>
  <c r="P50" i="1"/>
  <c r="O50" i="1"/>
  <c r="N50" i="1"/>
  <c r="M50" i="1"/>
  <c r="L50" i="1"/>
  <c r="K50" i="1"/>
  <c r="J50" i="1"/>
  <c r="I50" i="1"/>
  <c r="H50" i="1"/>
  <c r="G50" i="1"/>
  <c r="D50" i="1"/>
  <c r="C50" i="1"/>
  <c r="A50" i="1"/>
  <c r="S49" i="1"/>
  <c r="R49" i="1"/>
  <c r="Q49" i="1"/>
  <c r="P49" i="1"/>
  <c r="O49" i="1"/>
  <c r="N49" i="1"/>
  <c r="M49" i="1"/>
  <c r="L49" i="1"/>
  <c r="K49" i="1"/>
  <c r="J49" i="1"/>
  <c r="I49" i="1"/>
  <c r="H49" i="1"/>
  <c r="G49" i="1"/>
  <c r="D49" i="1"/>
  <c r="C49" i="1"/>
  <c r="A49" i="1"/>
  <c r="S48" i="1"/>
  <c r="R48" i="1"/>
  <c r="Q48" i="1"/>
  <c r="P48" i="1"/>
  <c r="O48" i="1"/>
  <c r="N48" i="1"/>
  <c r="M48" i="1"/>
  <c r="L48" i="1"/>
  <c r="K48" i="1"/>
  <c r="J48" i="1"/>
  <c r="I48" i="1"/>
  <c r="H48" i="1"/>
  <c r="G48" i="1"/>
  <c r="D48" i="1"/>
  <c r="C48" i="1"/>
  <c r="S47" i="1"/>
  <c r="R47" i="1"/>
  <c r="Q47" i="1"/>
  <c r="P47" i="1"/>
  <c r="O47" i="1"/>
  <c r="N47" i="1"/>
  <c r="M47" i="1"/>
  <c r="L47" i="1"/>
  <c r="K47" i="1"/>
  <c r="J47" i="1"/>
  <c r="I47" i="1"/>
  <c r="H47" i="1"/>
  <c r="G47" i="1"/>
  <c r="D47" i="1"/>
  <c r="C47" i="1"/>
  <c r="S46" i="1"/>
  <c r="R46" i="1"/>
  <c r="Q46" i="1"/>
  <c r="P46" i="1"/>
  <c r="O46" i="1"/>
  <c r="N46" i="1"/>
  <c r="M46" i="1"/>
  <c r="L46" i="1"/>
  <c r="K46" i="1"/>
  <c r="J46" i="1"/>
  <c r="I46" i="1"/>
  <c r="H46" i="1"/>
  <c r="G46" i="1"/>
  <c r="D46" i="1"/>
  <c r="C46" i="1"/>
  <c r="S45" i="1"/>
  <c r="R45" i="1"/>
  <c r="Q45" i="1"/>
  <c r="P45" i="1"/>
  <c r="O45" i="1"/>
  <c r="N45" i="1"/>
  <c r="M45" i="1"/>
  <c r="L45" i="1"/>
  <c r="K45" i="1"/>
  <c r="J45" i="1"/>
  <c r="I45" i="1"/>
  <c r="H45" i="1"/>
  <c r="G45" i="1"/>
  <c r="D45" i="1"/>
  <c r="C45" i="1"/>
  <c r="A45" i="1"/>
  <c r="S44" i="1"/>
  <c r="R44" i="1"/>
  <c r="Q44" i="1"/>
  <c r="P44" i="1"/>
  <c r="O44" i="1"/>
  <c r="N44" i="1"/>
  <c r="M44" i="1"/>
  <c r="L44" i="1"/>
  <c r="K44" i="1"/>
  <c r="J44" i="1"/>
  <c r="I44" i="1"/>
  <c r="H44" i="1"/>
  <c r="G44" i="1"/>
  <c r="D44" i="1"/>
  <c r="C44" i="1"/>
  <c r="A44" i="1"/>
  <c r="S43" i="1"/>
  <c r="R43" i="1"/>
  <c r="Q43" i="1"/>
  <c r="P43" i="1"/>
  <c r="O43" i="1"/>
  <c r="N43" i="1"/>
  <c r="M43" i="1"/>
  <c r="L43" i="1"/>
  <c r="K43" i="1"/>
  <c r="J43" i="1"/>
  <c r="I43" i="1"/>
  <c r="H43" i="1"/>
  <c r="G43" i="1"/>
  <c r="D43" i="1"/>
  <c r="C43" i="1"/>
  <c r="S42" i="1"/>
  <c r="R42" i="1"/>
  <c r="Q42" i="1"/>
  <c r="P42" i="1"/>
  <c r="O42" i="1"/>
  <c r="N42" i="1"/>
  <c r="M42" i="1"/>
  <c r="L42" i="1"/>
  <c r="K42" i="1"/>
  <c r="J42" i="1"/>
  <c r="I42" i="1"/>
  <c r="H42" i="1"/>
  <c r="G42" i="1"/>
  <c r="D42" i="1"/>
  <c r="E42" i="1" s="1"/>
  <c r="C42" i="1"/>
  <c r="S41" i="1"/>
  <c r="R41" i="1"/>
  <c r="Q41" i="1"/>
  <c r="P41" i="1"/>
  <c r="O41" i="1"/>
  <c r="N41" i="1"/>
  <c r="M41" i="1"/>
  <c r="L41" i="1"/>
  <c r="K41" i="1"/>
  <c r="J41" i="1"/>
  <c r="I41" i="1"/>
  <c r="H41" i="1"/>
  <c r="G41" i="1"/>
  <c r="D41" i="1"/>
  <c r="C41" i="1"/>
  <c r="E41" i="1" s="1"/>
  <c r="A41" i="1"/>
  <c r="S40" i="1"/>
  <c r="R40" i="1"/>
  <c r="Q40" i="1"/>
  <c r="P40" i="1"/>
  <c r="O40" i="1"/>
  <c r="N40" i="1"/>
  <c r="M40" i="1"/>
  <c r="L40" i="1"/>
  <c r="K40" i="1"/>
  <c r="J40" i="1"/>
  <c r="I40" i="1"/>
  <c r="H40" i="1"/>
  <c r="G40" i="1"/>
  <c r="D40" i="1"/>
  <c r="C40" i="1"/>
  <c r="A40" i="1"/>
  <c r="S39" i="1"/>
  <c r="R39" i="1"/>
  <c r="Q39" i="1"/>
  <c r="P39" i="1"/>
  <c r="O39" i="1"/>
  <c r="N39" i="1"/>
  <c r="M39" i="1"/>
  <c r="L39" i="1"/>
  <c r="K39" i="1"/>
  <c r="J39" i="1"/>
  <c r="I39" i="1"/>
  <c r="H39" i="1"/>
  <c r="G39" i="1"/>
  <c r="D39" i="1"/>
  <c r="C39" i="1"/>
  <c r="A39" i="1"/>
  <c r="S38" i="1"/>
  <c r="R38" i="1"/>
  <c r="Q38" i="1"/>
  <c r="P38" i="1"/>
  <c r="O38" i="1"/>
  <c r="N38" i="1"/>
  <c r="M38" i="1"/>
  <c r="L38" i="1"/>
  <c r="K38" i="1"/>
  <c r="J38" i="1"/>
  <c r="I38" i="1"/>
  <c r="H38" i="1"/>
  <c r="G38" i="1"/>
  <c r="D38" i="1"/>
  <c r="C38" i="1"/>
  <c r="A38" i="1"/>
  <c r="S37" i="1"/>
  <c r="R37" i="1"/>
  <c r="Q37" i="1"/>
  <c r="P37" i="1"/>
  <c r="O37" i="1"/>
  <c r="N37" i="1"/>
  <c r="M37" i="1"/>
  <c r="L37" i="1"/>
  <c r="K37" i="1"/>
  <c r="J37" i="1"/>
  <c r="I37" i="1"/>
  <c r="H37" i="1"/>
  <c r="G37" i="1"/>
  <c r="D37" i="1"/>
  <c r="C37" i="1"/>
  <c r="A37" i="1"/>
  <c r="S36" i="1"/>
  <c r="R36" i="1"/>
  <c r="Q36" i="1"/>
  <c r="P36" i="1"/>
  <c r="O36" i="1"/>
  <c r="N36" i="1"/>
  <c r="M36" i="1"/>
  <c r="L36" i="1"/>
  <c r="K36" i="1"/>
  <c r="J36" i="1"/>
  <c r="I36" i="1"/>
  <c r="H36" i="1"/>
  <c r="G36" i="1"/>
  <c r="D36" i="1"/>
  <c r="C36" i="1"/>
  <c r="A36" i="1"/>
  <c r="S35" i="1"/>
  <c r="R35" i="1"/>
  <c r="Q35" i="1"/>
  <c r="P35" i="1"/>
  <c r="O35" i="1"/>
  <c r="N35" i="1"/>
  <c r="M35" i="1"/>
  <c r="L35" i="1"/>
  <c r="K35" i="1"/>
  <c r="J35" i="1"/>
  <c r="I35" i="1"/>
  <c r="H35" i="1"/>
  <c r="G35" i="1"/>
  <c r="D35" i="1"/>
  <c r="C35" i="1"/>
  <c r="S34" i="1"/>
  <c r="R34" i="1"/>
  <c r="Q34" i="1"/>
  <c r="P34" i="1"/>
  <c r="O34" i="1"/>
  <c r="N34" i="1"/>
  <c r="M34" i="1"/>
  <c r="L34" i="1"/>
  <c r="K34" i="1"/>
  <c r="J34" i="1"/>
  <c r="I34" i="1"/>
  <c r="H34" i="1"/>
  <c r="G34" i="1"/>
  <c r="D34" i="1"/>
  <c r="C34" i="1"/>
  <c r="A34" i="1"/>
  <c r="S33" i="1"/>
  <c r="R33" i="1"/>
  <c r="Q33" i="1"/>
  <c r="P33" i="1"/>
  <c r="O33" i="1"/>
  <c r="N33" i="1"/>
  <c r="M33" i="1"/>
  <c r="L33" i="1"/>
  <c r="K33" i="1"/>
  <c r="J33" i="1"/>
  <c r="I33" i="1"/>
  <c r="H33" i="1"/>
  <c r="G33" i="1"/>
  <c r="D33" i="1"/>
  <c r="C33" i="1"/>
  <c r="A33" i="1"/>
  <c r="S32" i="1"/>
  <c r="R32" i="1"/>
  <c r="Q32" i="1"/>
  <c r="P32" i="1"/>
  <c r="O32" i="1"/>
  <c r="N32" i="1"/>
  <c r="M32" i="1"/>
  <c r="L32" i="1"/>
  <c r="K32" i="1"/>
  <c r="J32" i="1"/>
  <c r="I32" i="1"/>
  <c r="H32" i="1"/>
  <c r="G32" i="1"/>
  <c r="D32" i="1"/>
  <c r="C32" i="1"/>
  <c r="A32" i="1"/>
  <c r="S31" i="1"/>
  <c r="R31" i="1"/>
  <c r="Q31" i="1"/>
  <c r="P31" i="1"/>
  <c r="O31" i="1"/>
  <c r="N31" i="1"/>
  <c r="M31" i="1"/>
  <c r="L31" i="1"/>
  <c r="K31" i="1"/>
  <c r="J31" i="1"/>
  <c r="I31" i="1"/>
  <c r="H31" i="1"/>
  <c r="G31" i="1"/>
  <c r="D31" i="1"/>
  <c r="C31" i="1"/>
  <c r="A31" i="1"/>
  <c r="S30" i="1"/>
  <c r="R30" i="1"/>
  <c r="Q30" i="1"/>
  <c r="P30" i="1"/>
  <c r="O30" i="1"/>
  <c r="N30" i="1"/>
  <c r="M30" i="1"/>
  <c r="L30" i="1"/>
  <c r="K30" i="1"/>
  <c r="J30" i="1"/>
  <c r="I30" i="1"/>
  <c r="H30" i="1"/>
  <c r="G30" i="1"/>
  <c r="D30" i="1"/>
  <c r="C30" i="1"/>
  <c r="A30" i="1"/>
  <c r="S29" i="1"/>
  <c r="R29" i="1"/>
  <c r="Q29" i="1"/>
  <c r="P29" i="1"/>
  <c r="O29" i="1"/>
  <c r="N29" i="1"/>
  <c r="M29" i="1"/>
  <c r="L29" i="1"/>
  <c r="K29" i="1"/>
  <c r="J29" i="1"/>
  <c r="I29" i="1"/>
  <c r="H29" i="1"/>
  <c r="G29" i="1"/>
  <c r="D29" i="1"/>
  <c r="C29" i="1"/>
  <c r="A29" i="1"/>
  <c r="S28" i="1"/>
  <c r="R28" i="1"/>
  <c r="Q28" i="1"/>
  <c r="P28" i="1"/>
  <c r="O28" i="1"/>
  <c r="N28" i="1"/>
  <c r="M28" i="1"/>
  <c r="L28" i="1"/>
  <c r="K28" i="1"/>
  <c r="J28" i="1"/>
  <c r="I28" i="1"/>
  <c r="H28" i="1"/>
  <c r="G28" i="1"/>
  <c r="D28" i="1"/>
  <c r="C28" i="1"/>
  <c r="A28" i="1"/>
  <c r="S27" i="1"/>
  <c r="R27" i="1"/>
  <c r="Q27" i="1"/>
  <c r="P27" i="1"/>
  <c r="O27" i="1"/>
  <c r="N27" i="1"/>
  <c r="M27" i="1"/>
  <c r="L27" i="1"/>
  <c r="K27" i="1"/>
  <c r="J27" i="1"/>
  <c r="I27" i="1"/>
  <c r="H27" i="1"/>
  <c r="G27" i="1"/>
  <c r="D27" i="1"/>
  <c r="C27" i="1"/>
  <c r="A27" i="1"/>
  <c r="S26" i="1"/>
  <c r="R26" i="1"/>
  <c r="Q26" i="1"/>
  <c r="P26" i="1"/>
  <c r="O26" i="1"/>
  <c r="N26" i="1"/>
  <c r="M26" i="1"/>
  <c r="L26" i="1"/>
  <c r="K26" i="1"/>
  <c r="J26" i="1"/>
  <c r="I26" i="1"/>
  <c r="H26" i="1"/>
  <c r="G26" i="1"/>
  <c r="D26" i="1"/>
  <c r="C26" i="1"/>
  <c r="A26" i="1"/>
  <c r="S25" i="1"/>
  <c r="R25" i="1"/>
  <c r="Q25" i="1"/>
  <c r="P25" i="1"/>
  <c r="O25" i="1"/>
  <c r="N25" i="1"/>
  <c r="M25" i="1"/>
  <c r="L25" i="1"/>
  <c r="K25" i="1"/>
  <c r="J25" i="1"/>
  <c r="I25" i="1"/>
  <c r="H25" i="1"/>
  <c r="G25" i="1"/>
  <c r="D25" i="1"/>
  <c r="C25" i="1"/>
  <c r="A25" i="1"/>
  <c r="A24" i="1"/>
  <c r="S23" i="1"/>
  <c r="R23" i="1"/>
  <c r="Q23" i="1"/>
  <c r="P23" i="1"/>
  <c r="O23" i="1"/>
  <c r="N23" i="1"/>
  <c r="M23" i="1"/>
  <c r="L23" i="1"/>
  <c r="K23" i="1"/>
  <c r="J23" i="1"/>
  <c r="I23" i="1"/>
  <c r="H23" i="1"/>
  <c r="G23" i="1"/>
  <c r="D23" i="1"/>
  <c r="C23" i="1"/>
  <c r="A23" i="1"/>
  <c r="A22" i="1"/>
  <c r="S21" i="1"/>
  <c r="R21" i="1"/>
  <c r="Q21" i="1"/>
  <c r="P21" i="1"/>
  <c r="O21" i="1"/>
  <c r="N21" i="1"/>
  <c r="M21" i="1"/>
  <c r="L21" i="1"/>
  <c r="K21" i="1"/>
  <c r="J21" i="1"/>
  <c r="I21" i="1"/>
  <c r="H21" i="1"/>
  <c r="G21" i="1"/>
  <c r="D21" i="1"/>
  <c r="C21" i="1"/>
  <c r="A21" i="1"/>
  <c r="S20" i="1"/>
  <c r="R20" i="1"/>
  <c r="Q20" i="1"/>
  <c r="P20" i="1"/>
  <c r="O20" i="1"/>
  <c r="N20" i="1"/>
  <c r="M20" i="1"/>
  <c r="L20" i="1"/>
  <c r="K20" i="1"/>
  <c r="J20" i="1"/>
  <c r="I20" i="1"/>
  <c r="H20" i="1"/>
  <c r="G20" i="1"/>
  <c r="D20" i="1"/>
  <c r="C20" i="1"/>
  <c r="A20" i="1"/>
  <c r="S19" i="1"/>
  <c r="R19" i="1"/>
  <c r="Q19" i="1"/>
  <c r="P19" i="1"/>
  <c r="O19" i="1"/>
  <c r="N19" i="1"/>
  <c r="M19" i="1"/>
  <c r="L19" i="1"/>
  <c r="K19" i="1"/>
  <c r="J19" i="1"/>
  <c r="I19" i="1"/>
  <c r="H19" i="1"/>
  <c r="G19" i="1"/>
  <c r="D19" i="1"/>
  <c r="C19" i="1"/>
  <c r="A19" i="1"/>
  <c r="S18" i="1"/>
  <c r="R18" i="1"/>
  <c r="Q18" i="1"/>
  <c r="P18" i="1"/>
  <c r="O18" i="1"/>
  <c r="N18" i="1"/>
  <c r="M18" i="1"/>
  <c r="L18" i="1"/>
  <c r="K18" i="1"/>
  <c r="J18" i="1"/>
  <c r="I18" i="1"/>
  <c r="H18" i="1"/>
  <c r="G18" i="1"/>
  <c r="D18" i="1"/>
  <c r="C18" i="1"/>
  <c r="A18" i="1"/>
  <c r="S17" i="1"/>
  <c r="R17" i="1"/>
  <c r="Q17" i="1"/>
  <c r="P17" i="1"/>
  <c r="O17" i="1"/>
  <c r="N17" i="1"/>
  <c r="M17" i="1"/>
  <c r="L17" i="1"/>
  <c r="K17" i="1"/>
  <c r="J17" i="1"/>
  <c r="I17" i="1"/>
  <c r="H17" i="1"/>
  <c r="G17" i="1"/>
  <c r="D17" i="1"/>
  <c r="C17" i="1"/>
  <c r="A17" i="1"/>
  <c r="S16" i="1"/>
  <c r="R16" i="1"/>
  <c r="Q16" i="1"/>
  <c r="P16" i="1"/>
  <c r="O16" i="1"/>
  <c r="N16" i="1"/>
  <c r="M16" i="1"/>
  <c r="L16" i="1"/>
  <c r="K16" i="1"/>
  <c r="J16" i="1"/>
  <c r="I16" i="1"/>
  <c r="H16" i="1"/>
  <c r="G16" i="1"/>
  <c r="D16" i="1"/>
  <c r="C16" i="1"/>
  <c r="A16" i="1"/>
  <c r="S15" i="1"/>
  <c r="R15" i="1"/>
  <c r="Q15" i="1"/>
  <c r="P15" i="1"/>
  <c r="O15" i="1"/>
  <c r="N15" i="1"/>
  <c r="M15" i="1"/>
  <c r="L15" i="1"/>
  <c r="K15" i="1"/>
  <c r="J15" i="1"/>
  <c r="I15" i="1"/>
  <c r="H15" i="1"/>
  <c r="G15" i="1"/>
  <c r="D15" i="1"/>
  <c r="C15" i="1"/>
  <c r="A15" i="1"/>
  <c r="S14" i="1"/>
  <c r="R14" i="1"/>
  <c r="Q14" i="1"/>
  <c r="P14" i="1"/>
  <c r="O14" i="1"/>
  <c r="N14" i="1"/>
  <c r="M14" i="1"/>
  <c r="L14" i="1"/>
  <c r="K14" i="1"/>
  <c r="J14" i="1"/>
  <c r="I14" i="1"/>
  <c r="H14" i="1"/>
  <c r="G14" i="1"/>
  <c r="D14" i="1"/>
  <c r="C14" i="1"/>
  <c r="A14" i="1"/>
  <c r="S13" i="1"/>
  <c r="R13" i="1"/>
  <c r="Q13" i="1"/>
  <c r="P13" i="1"/>
  <c r="O13" i="1"/>
  <c r="N13" i="1"/>
  <c r="M13" i="1"/>
  <c r="L13" i="1"/>
  <c r="K13" i="1"/>
  <c r="J13" i="1"/>
  <c r="I13" i="1"/>
  <c r="H13" i="1"/>
  <c r="G13" i="1"/>
  <c r="D13" i="1"/>
  <c r="C13" i="1"/>
  <c r="A13" i="1"/>
  <c r="S12" i="1"/>
  <c r="R12" i="1"/>
  <c r="Q12" i="1"/>
  <c r="P12" i="1"/>
  <c r="O12" i="1"/>
  <c r="N12" i="1"/>
  <c r="M12" i="1"/>
  <c r="L12" i="1"/>
  <c r="K12" i="1"/>
  <c r="J12" i="1"/>
  <c r="I12" i="1"/>
  <c r="H12" i="1"/>
  <c r="G12" i="1"/>
  <c r="D12" i="1"/>
  <c r="C12" i="1"/>
  <c r="A12" i="1"/>
  <c r="S11" i="1"/>
  <c r="R11" i="1"/>
  <c r="Q11" i="1"/>
  <c r="P11" i="1"/>
  <c r="O11" i="1"/>
  <c r="N11" i="1"/>
  <c r="M11" i="1"/>
  <c r="L11" i="1"/>
  <c r="K11" i="1"/>
  <c r="J11" i="1"/>
  <c r="I11" i="1"/>
  <c r="H11" i="1"/>
  <c r="G11" i="1"/>
  <c r="D11" i="1"/>
  <c r="C11" i="1"/>
  <c r="A11" i="1"/>
  <c r="S10" i="1"/>
  <c r="R10" i="1"/>
  <c r="Q10" i="1"/>
  <c r="P10" i="1"/>
  <c r="O10" i="1"/>
  <c r="N10" i="1"/>
  <c r="M10" i="1"/>
  <c r="L10" i="1"/>
  <c r="K10" i="1"/>
  <c r="J10" i="1"/>
  <c r="I10" i="1"/>
  <c r="H10" i="1"/>
  <c r="G10" i="1"/>
  <c r="D10" i="1"/>
  <c r="C10" i="1"/>
  <c r="A10" i="1"/>
  <c r="S9" i="1"/>
  <c r="R9" i="1"/>
  <c r="Q9" i="1"/>
  <c r="P9" i="1"/>
  <c r="O9" i="1"/>
  <c r="N9" i="1"/>
  <c r="M9" i="1"/>
  <c r="L9" i="1"/>
  <c r="K9" i="1"/>
  <c r="J9" i="1"/>
  <c r="I9" i="1"/>
  <c r="H9" i="1"/>
  <c r="G9" i="1"/>
  <c r="D9" i="1"/>
  <c r="C9" i="1"/>
  <c r="A9" i="1"/>
  <c r="S8" i="1"/>
  <c r="R8" i="1"/>
  <c r="Q8" i="1"/>
  <c r="P8" i="1"/>
  <c r="O8" i="1"/>
  <c r="N8" i="1"/>
  <c r="M8" i="1"/>
  <c r="L8" i="1"/>
  <c r="K8" i="1"/>
  <c r="J8" i="1"/>
  <c r="I8" i="1"/>
  <c r="H8" i="1"/>
  <c r="G8" i="1"/>
  <c r="D8" i="1"/>
  <c r="C8" i="1"/>
  <c r="A8" i="1"/>
  <c r="S3" i="1"/>
  <c r="F167" i="1" l="1"/>
  <c r="E168" i="1"/>
  <c r="F183" i="1"/>
  <c r="E184" i="1"/>
  <c r="F210" i="1"/>
  <c r="F217" i="1"/>
  <c r="E134" i="1"/>
  <c r="F136" i="1"/>
  <c r="E228" i="1"/>
  <c r="E235" i="1"/>
  <c r="F243" i="1"/>
  <c r="F63" i="1"/>
  <c r="F72" i="1"/>
  <c r="E73" i="1"/>
  <c r="F79" i="1"/>
  <c r="E92" i="1"/>
  <c r="F93" i="1"/>
  <c r="F131" i="1"/>
  <c r="F10" i="1"/>
  <c r="F12" i="1"/>
  <c r="F14" i="1"/>
  <c r="E15" i="1"/>
  <c r="F43" i="1"/>
  <c r="F51" i="1"/>
  <c r="F55" i="1"/>
  <c r="F110" i="1"/>
  <c r="E112" i="1"/>
  <c r="F125" i="1"/>
  <c r="F127" i="1"/>
  <c r="F128" i="1"/>
  <c r="E130" i="1"/>
  <c r="E153" i="1"/>
  <c r="F156" i="1"/>
  <c r="E157" i="1"/>
  <c r="F160" i="1"/>
  <c r="E161" i="1"/>
  <c r="E173" i="1"/>
  <c r="F190" i="1"/>
  <c r="F197" i="1"/>
  <c r="F199" i="1"/>
  <c r="E200" i="1"/>
  <c r="F201" i="1"/>
  <c r="F18" i="1"/>
  <c r="F20" i="1"/>
  <c r="E26" i="1"/>
  <c r="E29" i="1"/>
  <c r="E38" i="1"/>
  <c r="F47" i="1"/>
  <c r="F48" i="1"/>
  <c r="F80" i="1"/>
  <c r="F94" i="1"/>
  <c r="F96" i="1"/>
  <c r="F98" i="1"/>
  <c r="E121" i="1"/>
  <c r="E137" i="1"/>
  <c r="E138" i="1"/>
  <c r="E141" i="1"/>
  <c r="E142" i="1"/>
  <c r="E154" i="1"/>
  <c r="F155" i="1"/>
  <c r="E164" i="1"/>
  <c r="E180" i="1"/>
  <c r="E181" i="1"/>
  <c r="E185" i="1"/>
  <c r="E195" i="1"/>
  <c r="F196" i="1"/>
  <c r="E201" i="1"/>
  <c r="F203" i="1"/>
  <c r="F205" i="1"/>
  <c r="F228" i="1"/>
  <c r="F229" i="1"/>
  <c r="F233" i="1"/>
  <c r="E8" i="1"/>
  <c r="E44" i="1"/>
  <c r="F105" i="1"/>
  <c r="F114" i="1"/>
  <c r="F121" i="1"/>
  <c r="F122" i="1"/>
  <c r="F123" i="1"/>
  <c r="E146" i="1"/>
  <c r="E149" i="1"/>
  <c r="E150" i="1"/>
  <c r="E158" i="1"/>
  <c r="F159" i="1"/>
  <c r="E166" i="1"/>
  <c r="E187" i="1"/>
  <c r="F218" i="1"/>
  <c r="E242" i="1"/>
  <c r="F25" i="1"/>
  <c r="E35" i="1"/>
  <c r="E37" i="1"/>
  <c r="F52" i="1"/>
  <c r="F109" i="1"/>
  <c r="F118" i="1"/>
  <c r="F130" i="1"/>
  <c r="F132" i="1"/>
  <c r="E133" i="1"/>
  <c r="F173" i="1"/>
  <c r="F175" i="1"/>
  <c r="E176" i="1"/>
  <c r="E178" i="1"/>
  <c r="F226" i="1"/>
  <c r="E227" i="1"/>
  <c r="F188" i="1"/>
  <c r="E188" i="1"/>
  <c r="F42" i="1"/>
  <c r="E43" i="1"/>
  <c r="F46" i="1"/>
  <c r="F50" i="1"/>
  <c r="E51" i="1"/>
  <c r="E59" i="1"/>
  <c r="F73" i="1"/>
  <c r="F81" i="1"/>
  <c r="F87" i="1"/>
  <c r="E93" i="1"/>
  <c r="E94" i="1"/>
  <c r="F95" i="1"/>
  <c r="F102" i="1"/>
  <c r="E108" i="1"/>
  <c r="E109" i="1"/>
  <c r="E110" i="1"/>
  <c r="E117" i="1"/>
  <c r="E118" i="1"/>
  <c r="E123" i="1"/>
  <c r="E125" i="1"/>
  <c r="F126" i="1"/>
  <c r="E131" i="1"/>
  <c r="E132" i="1"/>
  <c r="F133" i="1"/>
  <c r="F138" i="1"/>
  <c r="E139" i="1"/>
  <c r="E140" i="1"/>
  <c r="F146" i="1"/>
  <c r="E147" i="1"/>
  <c r="E148" i="1"/>
  <c r="E174" i="1"/>
  <c r="E175" i="1"/>
  <c r="F176" i="1"/>
  <c r="F181" i="1"/>
  <c r="F182" i="1"/>
  <c r="E182" i="1"/>
  <c r="F191" i="1"/>
  <c r="E196" i="1"/>
  <c r="E197" i="1"/>
  <c r="E202" i="1"/>
  <c r="E203" i="1"/>
  <c r="F204" i="1"/>
  <c r="E204" i="1"/>
  <c r="E223" i="1"/>
  <c r="E224" i="1"/>
  <c r="E229" i="1"/>
  <c r="E230" i="1"/>
  <c r="F231" i="1"/>
  <c r="E231" i="1"/>
  <c r="C15" i="2"/>
  <c r="C21" i="2"/>
  <c r="C96" i="2"/>
  <c r="C98" i="2"/>
  <c r="C99" i="2"/>
  <c r="C113" i="2"/>
  <c r="C80" i="3"/>
  <c r="E236" i="1"/>
  <c r="F236" i="1"/>
  <c r="C38" i="3"/>
  <c r="E19" i="1"/>
  <c r="F23" i="1"/>
  <c r="F35" i="1"/>
  <c r="F75" i="1"/>
  <c r="E83" i="1"/>
  <c r="C84" i="1"/>
  <c r="E88" i="1"/>
  <c r="E96" i="1"/>
  <c r="F104" i="1"/>
  <c r="F120" i="1"/>
  <c r="F124" i="1"/>
  <c r="E127" i="1"/>
  <c r="E128" i="1"/>
  <c r="E159" i="1"/>
  <c r="F171" i="1"/>
  <c r="E177" i="1"/>
  <c r="F177" i="1"/>
  <c r="F198" i="1"/>
  <c r="E198" i="1"/>
  <c r="E214" i="1"/>
  <c r="E217" i="1"/>
  <c r="E218" i="1"/>
  <c r="F219" i="1"/>
  <c r="F224" i="1"/>
  <c r="F225" i="1"/>
  <c r="E225" i="1"/>
  <c r="F240" i="1"/>
  <c r="E243" i="1"/>
  <c r="F244" i="1"/>
  <c r="E245" i="1"/>
  <c r="F246" i="1"/>
  <c r="C25" i="2"/>
  <c r="C16" i="3"/>
  <c r="C50" i="3"/>
  <c r="C82" i="3"/>
  <c r="F212" i="1"/>
  <c r="E212" i="1"/>
  <c r="C54" i="2"/>
  <c r="C43" i="3"/>
  <c r="E9" i="1"/>
  <c r="E17" i="1"/>
  <c r="E23" i="1"/>
  <c r="F29" i="1"/>
  <c r="E40" i="1"/>
  <c r="F57" i="1"/>
  <c r="F65" i="1"/>
  <c r="E11" i="1"/>
  <c r="F13" i="1"/>
  <c r="F31" i="1"/>
  <c r="E45" i="1"/>
  <c r="E53" i="1"/>
  <c r="F59" i="1"/>
  <c r="F67" i="1"/>
  <c r="F76" i="1"/>
  <c r="E77" i="1"/>
  <c r="E87" i="1"/>
  <c r="F89" i="1"/>
  <c r="E95" i="1"/>
  <c r="F97" i="1"/>
  <c r="E103" i="1"/>
  <c r="F111" i="1"/>
  <c r="E126" i="1"/>
  <c r="F8" i="1"/>
  <c r="E13" i="1"/>
  <c r="F16" i="1"/>
  <c r="E21" i="1"/>
  <c r="F27" i="1"/>
  <c r="F33" i="1"/>
  <c r="E36" i="1"/>
  <c r="E39" i="1"/>
  <c r="E47" i="1"/>
  <c r="F61" i="1"/>
  <c r="F69" i="1"/>
  <c r="F70" i="1"/>
  <c r="E71" i="1"/>
  <c r="F77" i="1"/>
  <c r="E79" i="1"/>
  <c r="F83" i="1"/>
  <c r="D84" i="1"/>
  <c r="F84" i="1" s="1"/>
  <c r="E89" i="1"/>
  <c r="E90" i="1"/>
  <c r="F91" i="1"/>
  <c r="F92" i="1"/>
  <c r="E97" i="1"/>
  <c r="E98" i="1"/>
  <c r="F99" i="1"/>
  <c r="F100" i="1"/>
  <c r="E104" i="1"/>
  <c r="E105" i="1"/>
  <c r="F106" i="1"/>
  <c r="F107" i="1"/>
  <c r="E114" i="1"/>
  <c r="F115" i="1"/>
  <c r="F116" i="1"/>
  <c r="F129" i="1"/>
  <c r="F134" i="1"/>
  <c r="E135" i="1"/>
  <c r="E136" i="1"/>
  <c r="F142" i="1"/>
  <c r="E143" i="1"/>
  <c r="E144" i="1"/>
  <c r="F150" i="1"/>
  <c r="E151" i="1"/>
  <c r="E152" i="1"/>
  <c r="F154" i="1"/>
  <c r="E156" i="1"/>
  <c r="F157" i="1"/>
  <c r="F163" i="1"/>
  <c r="F165" i="1"/>
  <c r="E167" i="1"/>
  <c r="E171" i="1"/>
  <c r="F185" i="1"/>
  <c r="F186" i="1"/>
  <c r="F187" i="1"/>
  <c r="E192" i="1"/>
  <c r="E193" i="1"/>
  <c r="F193" i="1"/>
  <c r="E208" i="1"/>
  <c r="E209" i="1"/>
  <c r="F211" i="1"/>
  <c r="E219" i="1"/>
  <c r="E220" i="1"/>
  <c r="F220" i="1"/>
  <c r="E233" i="1"/>
  <c r="E234" i="1"/>
  <c r="F235" i="1"/>
  <c r="E240" i="1"/>
  <c r="E244" i="1"/>
  <c r="F245" i="1"/>
  <c r="E246" i="1"/>
  <c r="C96" i="3"/>
  <c r="F158" i="1"/>
  <c r="E160" i="1"/>
  <c r="F161" i="1"/>
  <c r="F164" i="1"/>
  <c r="F178" i="1"/>
  <c r="F179" i="1"/>
  <c r="E183" i="1"/>
  <c r="F184" i="1"/>
  <c r="E189" i="1"/>
  <c r="F194" i="1"/>
  <c r="F195" i="1"/>
  <c r="E199" i="1"/>
  <c r="F200" i="1"/>
  <c r="E205" i="1"/>
  <c r="F207" i="1"/>
  <c r="E213" i="1"/>
  <c r="E216" i="1"/>
  <c r="F221" i="1"/>
  <c r="F222" i="1"/>
  <c r="E226" i="1"/>
  <c r="F227" i="1"/>
  <c r="E232" i="1"/>
  <c r="E237" i="1"/>
  <c r="C34" i="3"/>
  <c r="C51" i="3"/>
  <c r="C58" i="3"/>
  <c r="C76" i="3"/>
  <c r="C92" i="3"/>
  <c r="C107" i="3"/>
  <c r="E28" i="1"/>
  <c r="E30" i="1"/>
  <c r="E32" i="1"/>
  <c r="E34" i="1"/>
  <c r="F36" i="1"/>
  <c r="F38" i="1"/>
  <c r="F40" i="1"/>
  <c r="F45" i="1"/>
  <c r="E46" i="1"/>
  <c r="E49" i="1"/>
  <c r="F53" i="1"/>
  <c r="E56" i="1"/>
  <c r="E58" i="1"/>
  <c r="E60" i="1"/>
  <c r="E62" i="1"/>
  <c r="E64" i="1"/>
  <c r="E66" i="1"/>
  <c r="E68" i="1"/>
  <c r="E70" i="1"/>
  <c r="E72" i="1"/>
  <c r="E74" i="1"/>
  <c r="E76" i="1"/>
  <c r="E78" i="1"/>
  <c r="E80" i="1"/>
  <c r="E82" i="1"/>
  <c r="C85" i="1"/>
  <c r="F85" i="1" s="1"/>
  <c r="E86" i="1"/>
  <c r="E100" i="1"/>
  <c r="E102" i="1"/>
  <c r="E111" i="1"/>
  <c r="E113" i="1"/>
  <c r="E120" i="1"/>
  <c r="E122" i="1"/>
  <c r="E124" i="1"/>
  <c r="E129" i="1"/>
  <c r="F135" i="1"/>
  <c r="F137" i="1"/>
  <c r="F139" i="1"/>
  <c r="F141" i="1"/>
  <c r="F143" i="1"/>
  <c r="F145" i="1"/>
  <c r="F147" i="1"/>
  <c r="F149" i="1"/>
  <c r="F151" i="1"/>
  <c r="F153" i="1"/>
  <c r="F162" i="1"/>
  <c r="F170" i="1"/>
  <c r="E170" i="1"/>
  <c r="E206" i="1"/>
  <c r="E207" i="1"/>
  <c r="E210" i="1"/>
  <c r="E211" i="1"/>
  <c r="F238" i="1"/>
  <c r="E238" i="1"/>
  <c r="C33" i="2"/>
  <c r="C56" i="2"/>
  <c r="F9" i="1"/>
  <c r="F11" i="1"/>
  <c r="F15" i="1"/>
  <c r="F17" i="1"/>
  <c r="F19" i="1"/>
  <c r="F21" i="1"/>
  <c r="F26" i="1"/>
  <c r="F28" i="1"/>
  <c r="F30" i="1"/>
  <c r="F32" i="1"/>
  <c r="F34" i="1"/>
  <c r="F49" i="1"/>
  <c r="E52" i="1"/>
  <c r="F56" i="1"/>
  <c r="F58" i="1"/>
  <c r="F60" i="1"/>
  <c r="F62" i="1"/>
  <c r="F64" i="1"/>
  <c r="F66" i="1"/>
  <c r="F68" i="1"/>
  <c r="F74" i="1"/>
  <c r="F78" i="1"/>
  <c r="F82" i="1"/>
  <c r="F86" i="1"/>
  <c r="F168" i="1"/>
  <c r="F241" i="1"/>
  <c r="E241" i="1"/>
  <c r="C42" i="2"/>
  <c r="C51" i="2"/>
  <c r="C76" i="2"/>
  <c r="C97" i="2"/>
  <c r="E10" i="1"/>
  <c r="E12" i="1"/>
  <c r="E14" i="1"/>
  <c r="E16" i="1"/>
  <c r="E18" i="1"/>
  <c r="E20" i="1"/>
  <c r="E25" i="1"/>
  <c r="E27" i="1"/>
  <c r="E31" i="1"/>
  <c r="E33" i="1"/>
  <c r="F37" i="1"/>
  <c r="F39" i="1"/>
  <c r="F41" i="1"/>
  <c r="F44" i="1"/>
  <c r="E48" i="1"/>
  <c r="E50" i="1"/>
  <c r="E55" i="1"/>
  <c r="E57" i="1"/>
  <c r="E61" i="1"/>
  <c r="E63" i="1"/>
  <c r="E65" i="1"/>
  <c r="E67" i="1"/>
  <c r="E69" i="1"/>
  <c r="E75" i="1"/>
  <c r="E81" i="1"/>
  <c r="F172" i="1"/>
  <c r="E172" i="1"/>
  <c r="F242" i="1"/>
  <c r="C38" i="2"/>
  <c r="C46" i="2"/>
  <c r="C72" i="2"/>
  <c r="C85" i="2"/>
  <c r="C115" i="2"/>
  <c r="F215" i="1"/>
  <c r="E215" i="1"/>
  <c r="F247" i="1"/>
  <c r="E247" i="1"/>
  <c r="C22" i="2"/>
  <c r="C58" i="2"/>
  <c r="C79" i="2"/>
  <c r="C89" i="2"/>
  <c r="C105" i="2"/>
  <c r="C111" i="2"/>
  <c r="C72" i="3"/>
  <c r="C112" i="3"/>
  <c r="E239" i="1"/>
  <c r="C14" i="2"/>
  <c r="C19" i="2"/>
  <c r="C29" i="2"/>
  <c r="C34" i="2"/>
  <c r="C39" i="2"/>
  <c r="C43" i="2"/>
  <c r="C48" i="2"/>
  <c r="C59" i="2"/>
  <c r="C73" i="2"/>
  <c r="C84" i="2"/>
  <c r="C93" i="2"/>
  <c r="C21" i="3"/>
  <c r="C31" i="3"/>
  <c r="C73" i="3"/>
  <c r="C123" i="3"/>
  <c r="C39" i="3"/>
  <c r="C47" i="3"/>
  <c r="C55" i="3"/>
  <c r="C63" i="3"/>
  <c r="C17" i="3"/>
  <c r="C27" i="3"/>
  <c r="C35" i="3"/>
  <c r="C48" i="3"/>
  <c r="C56" i="3"/>
  <c r="C64" i="3"/>
  <c r="C84" i="3"/>
  <c r="C104" i="3"/>
  <c r="C109" i="2"/>
  <c r="C110" i="2"/>
  <c r="C71" i="3"/>
  <c r="C83" i="3"/>
  <c r="C89" i="3"/>
  <c r="C88" i="3"/>
  <c r="C103" i="3"/>
  <c r="C111" i="3"/>
  <c r="C127" i="3"/>
  <c r="C99" i="3"/>
  <c r="C119" i="3"/>
  <c r="C131" i="3"/>
  <c r="C135" i="3"/>
  <c r="E84" i="1" l="1"/>
  <c r="E85" i="1"/>
</calcChain>
</file>

<file path=xl/sharedStrings.xml><?xml version="1.0" encoding="utf-8"?>
<sst xmlns="http://schemas.openxmlformats.org/spreadsheetml/2006/main" count="793" uniqueCount="338">
  <si>
    <t xml:space="preserve">Динамика цен на автомобили КАМАЗ </t>
  </si>
  <si>
    <t>Приложение 1</t>
  </si>
  <si>
    <t>Модель и комплектация а/м</t>
  </si>
  <si>
    <t>Прейскурантная цена без НДС</t>
  </si>
  <si>
    <t xml:space="preserve">Рост прейскурантной цены </t>
  </si>
  <si>
    <t>Колесная формула</t>
  </si>
  <si>
    <t>Тип ошиновки</t>
  </si>
  <si>
    <t>Г/п, т (наг./ССУ)</t>
  </si>
  <si>
    <t>Мощн. двиг. л.с.</t>
  </si>
  <si>
    <t>Модель КП</t>
  </si>
  <si>
    <t>П/о главной передачи</t>
  </si>
  <si>
    <t>V платф, куб.м / монт.дл.рамы, мм</t>
  </si>
  <si>
    <t>Спальное место</t>
  </si>
  <si>
    <t>Шины</t>
  </si>
  <si>
    <t>Бак, л</t>
  </si>
  <si>
    <t>ТСУ (высота ССУ при полной / снаряженной массе)</t>
  </si>
  <si>
    <t>Особенности   комплектации   автомобиля</t>
  </si>
  <si>
    <t>с 01.02.2021</t>
  </si>
  <si>
    <t>с 01.04.2021</t>
  </si>
  <si>
    <t>коэф.</t>
  </si>
  <si>
    <t>руб. без НДС</t>
  </si>
  <si>
    <t>Номин. мощность (брутто)</t>
  </si>
  <si>
    <t>Макс.полез. мощность (нетто)***</t>
  </si>
  <si>
    <t>БОРТОВЫЕ АВТОМОБИЛИ</t>
  </si>
  <si>
    <t>4308-6063-69(G5)</t>
  </si>
  <si>
    <t>4308-6083-69(G5)</t>
  </si>
  <si>
    <t>43118-6012-50</t>
  </si>
  <si>
    <t>43118-6012-48(A5)</t>
  </si>
  <si>
    <t>43118-6013-50</t>
  </si>
  <si>
    <t>43253-6010-69(G5)</t>
  </si>
  <si>
    <t>43502-6023-66(D5)</t>
  </si>
  <si>
    <t>43502-6024-66(D5)</t>
  </si>
  <si>
    <t>5350-6017-66(D5)</t>
  </si>
  <si>
    <t>65117-6010-48(A5)</t>
  </si>
  <si>
    <t>65117-6010-50</t>
  </si>
  <si>
    <t>65117-6020-48(A5)</t>
  </si>
  <si>
    <t>65117-6052-48(A5)</t>
  </si>
  <si>
    <t>65207-002-87(S5)</t>
  </si>
  <si>
    <t>АВТОМОБИЛЬ-ЗЕРНОВОЗ</t>
  </si>
  <si>
    <t>65207-85002-87(S5)</t>
  </si>
  <si>
    <t>СЕДЕЛЬНЫЕ ТЯГАЧИ</t>
  </si>
  <si>
    <t>53504-6013-50</t>
  </si>
  <si>
    <t>53504-6030-50</t>
  </si>
  <si>
    <t>53504-6031-50</t>
  </si>
  <si>
    <t>53504-6910-50</t>
  </si>
  <si>
    <t>5490-014-87(S5)*</t>
  </si>
  <si>
    <t>5490-032-87(S5)*</t>
  </si>
  <si>
    <t>5490-033-87(S5)*</t>
  </si>
  <si>
    <t>5490-024-87(S5)*</t>
  </si>
  <si>
    <t>5490-025-87(S5)*</t>
  </si>
  <si>
    <t>54901-004-92**</t>
  </si>
  <si>
    <t>54901-022-92**</t>
  </si>
  <si>
    <t>65116-7010-48(A5)</t>
  </si>
  <si>
    <t>65116-6020-48(A5)</t>
  </si>
  <si>
    <t>65116-6912-48(A5)</t>
  </si>
  <si>
    <t>65116-6913-48(A5)</t>
  </si>
  <si>
    <t>65206-005-87(S5)</t>
  </si>
  <si>
    <t>65206-006-87(S5)</t>
  </si>
  <si>
    <t>65206-012-68(Т5)</t>
  </si>
  <si>
    <t>65206-032-68(Т5)</t>
  </si>
  <si>
    <t>65209-001-87(S5)</t>
  </si>
  <si>
    <t>65209-002-87(S5)</t>
  </si>
  <si>
    <t>65659-002-92**</t>
  </si>
  <si>
    <t>65659-004-92**</t>
  </si>
  <si>
    <t>65225-6014-53</t>
  </si>
  <si>
    <t>65225-6015-53</t>
  </si>
  <si>
    <t>65225-6141-53</t>
  </si>
  <si>
    <t>65221-7020-53</t>
  </si>
  <si>
    <t>65221-6020-53</t>
  </si>
  <si>
    <t>65806-002-68(T5)</t>
  </si>
  <si>
    <t>САМОСВАЛЫ</t>
  </si>
  <si>
    <t>45141-011-50</t>
  </si>
  <si>
    <t>43255-6010-69(G5)</t>
  </si>
  <si>
    <t>43255-7010-69(G5)</t>
  </si>
  <si>
    <t>45143-6012-48(А5)</t>
  </si>
  <si>
    <t>45143-6012-50</t>
  </si>
  <si>
    <t>45143-776012-50</t>
  </si>
  <si>
    <t>45143-6013-50</t>
  </si>
  <si>
    <t>45144-6091-48(А5)</t>
  </si>
  <si>
    <t>53605-6010-48(A5)</t>
  </si>
  <si>
    <t>53605-6011-48(A5)</t>
  </si>
  <si>
    <t>65111-6020-48(A5)</t>
  </si>
  <si>
    <t>65111-6020-50</t>
  </si>
  <si>
    <t>65115-6056-48(A5)</t>
  </si>
  <si>
    <t>65115-6057-48(A5)</t>
  </si>
  <si>
    <t>65115-6058-48(A5)</t>
  </si>
  <si>
    <t>65115-606058-48(A5)</t>
  </si>
  <si>
    <t>65115-706058-48(A5)</t>
  </si>
  <si>
    <t>65115-806058-48(A5)</t>
  </si>
  <si>
    <t>65115-906058-48(A5)</t>
  </si>
  <si>
    <t>65115-7058-48(A5)</t>
  </si>
  <si>
    <t>65115-6058-50</t>
  </si>
  <si>
    <t>65115-406058-50</t>
  </si>
  <si>
    <t>65115-506058-50</t>
  </si>
  <si>
    <t>65115-776058-50</t>
  </si>
  <si>
    <t>65115-3776058-50</t>
  </si>
  <si>
    <t>65115-4776058-50</t>
  </si>
  <si>
    <t>65115-6059-48(A5)</t>
  </si>
  <si>
    <t>65115-6059-50</t>
  </si>
  <si>
    <t>6520-6010-53</t>
  </si>
  <si>
    <t>6520-3026012-53</t>
  </si>
  <si>
    <t>6520-26012-53</t>
  </si>
  <si>
    <t>6520-6013-53</t>
  </si>
  <si>
    <t>6520-26013-53</t>
  </si>
  <si>
    <t>6520-6014-53</t>
  </si>
  <si>
    <t>6520-6014-49(B5)</t>
  </si>
  <si>
    <t>6520-6020-49(B5)</t>
  </si>
  <si>
    <t>6520-6021-49(B5)</t>
  </si>
  <si>
    <t>6520-6022-49(B5)</t>
  </si>
  <si>
    <t>6520-6024-49(B5)</t>
  </si>
  <si>
    <t>6520-6025-49(B5)</t>
  </si>
  <si>
    <t>6520-6041-53</t>
  </si>
  <si>
    <t>6520-26041-53</t>
  </si>
  <si>
    <t>6520-306041-53</t>
  </si>
  <si>
    <t>6520-2026041-53</t>
  </si>
  <si>
    <t>6520-3026041-53</t>
  </si>
  <si>
    <t>6520-001-49(B5)</t>
  </si>
  <si>
    <t>6520-7915-49(B5)</t>
  </si>
  <si>
    <t>65201-6010-49(B5)</t>
  </si>
  <si>
    <t>65201-6011-49(B5)</t>
  </si>
  <si>
    <t>65201-6012-53</t>
  </si>
  <si>
    <t>65201-6012-49(B5)</t>
  </si>
  <si>
    <t>65201-001-49(B5)</t>
  </si>
  <si>
    <t>6522-7011-53</t>
  </si>
  <si>
    <t>6522-6011-53</t>
  </si>
  <si>
    <t>6522-6041-53</t>
  </si>
  <si>
    <t>65222-6010-53</t>
  </si>
  <si>
    <t>65222-7012-53</t>
  </si>
  <si>
    <t>65222-6012-53</t>
  </si>
  <si>
    <t>6580-002-87(S5)</t>
  </si>
  <si>
    <t>65801-001-68(T5)</t>
  </si>
  <si>
    <t>65802-002-87(S5)</t>
  </si>
  <si>
    <t>АВТОМОБИЛИ-ШАССИ</t>
  </si>
  <si>
    <t>4308-3017-69(G5)</t>
  </si>
  <si>
    <t>4308-3013-69(G5)</t>
  </si>
  <si>
    <t>4308-3063-69(G5)</t>
  </si>
  <si>
    <t>4308-3083-69(G5)</t>
  </si>
  <si>
    <t>43118-3011-50</t>
  </si>
  <si>
    <t>43118-23011-50</t>
  </si>
  <si>
    <t>43118-3012-48(А5)</t>
  </si>
  <si>
    <t>43118-3016-50</t>
  </si>
  <si>
    <t>43118-4017-50</t>
  </si>
  <si>
    <t>43118-3017-50</t>
  </si>
  <si>
    <t>43118-3019-50</t>
  </si>
  <si>
    <t>43118-3027-50</t>
  </si>
  <si>
    <t>43118-23027-50</t>
  </si>
  <si>
    <t>43118-3048-50</t>
  </si>
  <si>
    <t>43118-3049-50</t>
  </si>
  <si>
    <t>43118-3077-50</t>
  </si>
  <si>
    <t>43118-3086-50</t>
  </si>
  <si>
    <t>43118-3088-50</t>
  </si>
  <si>
    <t>43118-3090-50</t>
  </si>
  <si>
    <t>43118-3091-50</t>
  </si>
  <si>
    <t>43118-3096-50</t>
  </si>
  <si>
    <t>43118-3098-50</t>
  </si>
  <si>
    <t>43118-3918-50</t>
  </si>
  <si>
    <t>43118-3938-50</t>
  </si>
  <si>
    <t>43118-3938-48(A5)</t>
  </si>
  <si>
    <t>43118-3949-50</t>
  </si>
  <si>
    <t>43118-3973-50</t>
  </si>
  <si>
    <t>43118-3999-48(А5)</t>
  </si>
  <si>
    <t>43253-3010-69(G5)</t>
  </si>
  <si>
    <t>43253-4010-69(G5)</t>
  </si>
  <si>
    <t>43253-3910-69(G5)</t>
  </si>
  <si>
    <t>43255-3010-69(G5)</t>
  </si>
  <si>
    <t>43255-4010-69(G5)</t>
  </si>
  <si>
    <t>43501-3011-69(G5)</t>
  </si>
  <si>
    <t>43502-4036-66(D5)</t>
  </si>
  <si>
    <t>43502-3036-66(D5)</t>
  </si>
  <si>
    <t>43502-3038-66(D5)</t>
  </si>
  <si>
    <t>43265-3019-56(5Н)</t>
  </si>
  <si>
    <t>43265-3035-66(D5)</t>
  </si>
  <si>
    <t>5308-3015-48(A5)</t>
  </si>
  <si>
    <t>5325-1001-69(G5)</t>
  </si>
  <si>
    <t>5325-1002-69(G5)</t>
  </si>
  <si>
    <t>5325-1073-69(G5)</t>
  </si>
  <si>
    <t>5350-3054-66(D5)</t>
  </si>
  <si>
    <t>5350-4014-66(D5)</t>
  </si>
  <si>
    <t>5350-3060-66(D5)</t>
  </si>
  <si>
    <t>5350-3061-66(D5)</t>
  </si>
  <si>
    <t>53605-773010-48(A5)</t>
  </si>
  <si>
    <t>53605-3950-48(A5)</t>
  </si>
  <si>
    <t>53605-773950-48(A5)</t>
  </si>
  <si>
    <t>53605-3951-48(A5)</t>
  </si>
  <si>
    <t>53605-3952-48(A5)</t>
  </si>
  <si>
    <t>53605-3953-48(A5)</t>
  </si>
  <si>
    <t>53605-3954-48(A5)</t>
  </si>
  <si>
    <t>63501-4025-52</t>
  </si>
  <si>
    <t>63501-3025-52</t>
  </si>
  <si>
    <t>63501-3960-51</t>
  </si>
  <si>
    <t>65111-3020-48(A5)</t>
  </si>
  <si>
    <t>65111-3960-50</t>
  </si>
  <si>
    <t>65111-3090-50</t>
  </si>
  <si>
    <t>65115-3052-48(A5)</t>
  </si>
  <si>
    <t>65115-773052-50</t>
  </si>
  <si>
    <t>65115-3052-50</t>
  </si>
  <si>
    <t>65115-3060-48(A5)</t>
  </si>
  <si>
    <t>65115-3063-48(A5)</t>
  </si>
  <si>
    <t>65115-773063-50</t>
  </si>
  <si>
    <t>65115-3063-50</t>
  </si>
  <si>
    <t>65115-3064-48(A5)</t>
  </si>
  <si>
    <t>65115-3081-48(A5)</t>
  </si>
  <si>
    <t>65115-3081-50</t>
  </si>
  <si>
    <t>65115-3082-48(A5)</t>
  </si>
  <si>
    <t>65115-773082-50</t>
  </si>
  <si>
    <t>65115-3082-50</t>
  </si>
  <si>
    <t>65115-3091-48(A5)</t>
  </si>
  <si>
    <t>65115-3094-48(A5)</t>
  </si>
  <si>
    <t>65115-773094-50</t>
  </si>
  <si>
    <t>65115-3094-50</t>
  </si>
  <si>
    <t>65115-3932-48(A5)</t>
  </si>
  <si>
    <t>65115-773932-50</t>
  </si>
  <si>
    <t>65115-3950-48(A5)</t>
  </si>
  <si>
    <t>65115-3962-48(A5)</t>
  </si>
  <si>
    <t>65115-773962-50</t>
  </si>
  <si>
    <t>65115-3964-48(A5)</t>
  </si>
  <si>
    <t>65115-3964-50</t>
  </si>
  <si>
    <t>65115-3966-48(A5)</t>
  </si>
  <si>
    <t>65115-3966-50</t>
  </si>
  <si>
    <t>65115-3967-48(A5)</t>
  </si>
  <si>
    <t>65115-3967-50</t>
  </si>
  <si>
    <t>65115-3968-50</t>
  </si>
  <si>
    <t>65115-3968-48(A5)</t>
  </si>
  <si>
    <t>65115-3971-48(A5)</t>
  </si>
  <si>
    <t>65117-3010-48(A5)</t>
  </si>
  <si>
    <t>65117-3010-50</t>
  </si>
  <si>
    <t>65117-3020-48(A5)</t>
  </si>
  <si>
    <t>6520-3010-53</t>
  </si>
  <si>
    <t>6520-4910-49(B5)</t>
  </si>
  <si>
    <t>6520-3910-49(B5)</t>
  </si>
  <si>
    <t>6520-3020-49(B5)</t>
  </si>
  <si>
    <t>6520-3021-49(B5)</t>
  </si>
  <si>
    <t>6520-3023-49(B5)</t>
  </si>
  <si>
    <t>6520-3035-48(A5)</t>
  </si>
  <si>
    <t>6520-3072-53</t>
  </si>
  <si>
    <t>65201-3010-49(B5)</t>
  </si>
  <si>
    <t>65201-3010-53</t>
  </si>
  <si>
    <t>65201-3930-49(B5)</t>
  </si>
  <si>
    <t>65201-3950-49(B5)</t>
  </si>
  <si>
    <t>65201-3953-53</t>
  </si>
  <si>
    <t>65207-1002-87(S5)</t>
  </si>
  <si>
    <t>65207-1003-87(S5)</t>
  </si>
  <si>
    <t>65208-1002-87(S5)</t>
  </si>
  <si>
    <t>65208-1003-87(S5)</t>
  </si>
  <si>
    <t>6522-3010-53</t>
  </si>
  <si>
    <t>65222-3010-53</t>
  </si>
  <si>
    <t>65224-3971-53</t>
  </si>
  <si>
    <t>65225-3971-53</t>
  </si>
  <si>
    <t>6540-3028-48(A5)</t>
  </si>
  <si>
    <t>6540-3911-48(A5)</t>
  </si>
  <si>
    <t>6540-3928-48(A5)</t>
  </si>
  <si>
    <t>6540-3938-48(A5)</t>
  </si>
  <si>
    <t>6560-3198-53</t>
  </si>
  <si>
    <t>6560-3960-53</t>
  </si>
  <si>
    <t>6580-3001-87(S5)</t>
  </si>
  <si>
    <t>6580-3051-68(T5)</t>
  </si>
  <si>
    <t>65802-3001-87(S5)</t>
  </si>
  <si>
    <t>65802-1010-87(S5)</t>
  </si>
  <si>
    <t>65801-3001-68(T5)</t>
  </si>
  <si>
    <t>65801-3051-68(T5)</t>
  </si>
  <si>
    <t>65801-1010-68(T5)</t>
  </si>
  <si>
    <t>** Прейскурантная цена на седельные тягачи включает в себя:</t>
  </si>
  <si>
    <t>1. Пакет сервисных услуг на 3 года, в который входит:</t>
  </si>
  <si>
    <t>1.1. Предоставление срока гарантии качества на условиях завода-изготовителя в период до 3-х лет или до 540 тыс. км пробега (в зависимости от того, какое событие наступит ранее);</t>
  </si>
  <si>
    <t>1.2. Все предписанные заводом-изготовителем работы по регламентному техническому обслуживанию, указанные в «Сервисной книжке» и «Руководстве по эксплуатации» (с учетом использования необходимых для этого запасных частей и материалов), включая крепежно-регулировочные, смазочно-заправочные, контрольно-диагностические и другие работы;</t>
  </si>
  <si>
    <t>1.3. Выполнение работ по замене деталей Товара, подверженных естественному эксплуатационному износу, при достижении пределов износа, а именно: диски сцепления; щетки стеклоочистителей; тормозные диски, барабаны, колодки; приводные ремни; лампы освещения – не более 3-х раз в течение срока действия сервисного контракта;</t>
  </si>
  <si>
    <t>1.4. Выполнение работ по замене аккумуляторных батарей (АКБ) - 1 раз в течение срока действия сервисного контракта;</t>
  </si>
  <si>
    <t>1.5. Выполнение работ по эвакуации неисправного Товара до ближайшего сервисного центра КАМАЗ в течение срока действия сервисного контракта;</t>
  </si>
  <si>
    <t>2. Обратный выкуп через 3 года по остаточной стоимости равной 50% от прейскурантной цены действующей на момент приобретения техники для клиентов, заключивших контракт на покупку нового автомобиля КАМАЗ или 45% - для клиентов, не заключивших контракт на покупку нового автомобиля КАМАЗ.</t>
  </si>
  <si>
    <t>3. Абонетская плата за подключение и обслуживание по ИТИС KAMAZ на 3 года.</t>
  </si>
  <si>
    <t>4. Скидки и бонусы по действующей системе стимулирования не предоставляются. Предусмотрена выплата бонуса в размере 300 тыс. руб.</t>
  </si>
  <si>
    <t>***Максимальная полезная мощность (нетто), указываемая в ОТТС, ОТШ и ПТС</t>
  </si>
  <si>
    <t>Подготовил:</t>
  </si>
  <si>
    <t>Директор по продуктовой политике</t>
  </si>
  <si>
    <t>Э.Ф. Аминов</t>
  </si>
  <si>
    <t>УТВЕРЖДАЮ</t>
  </si>
  <si>
    <t xml:space="preserve">Генеральный директор </t>
  </si>
  <si>
    <t xml:space="preserve">ПАО "КАМАЗ" </t>
  </si>
  <si>
    <t>__________________С.А. Когогин</t>
  </si>
  <si>
    <t>"____"____________________2021</t>
  </si>
  <si>
    <t xml:space="preserve">Основной прейскурант на автомобили КАМАЗ </t>
  </si>
  <si>
    <t>(категория «А» - размещение заказа без предоплаты)</t>
  </si>
  <si>
    <t>Срок действия с 01.04.2021г.</t>
  </si>
  <si>
    <t>Прейскурантная цена, руб.</t>
  </si>
  <si>
    <t>ОТТС (сроки действия)</t>
  </si>
  <si>
    <t>без НДС</t>
  </si>
  <si>
    <t>с НДС</t>
  </si>
  <si>
    <t>TC RU E-RU.MT02.00736.Р4  до 10.06.2023</t>
  </si>
  <si>
    <t>TC RU E-RU.MT02.00734.Р6 по 25.07.2022</t>
  </si>
  <si>
    <t>TC RU E-RU.MT02.00333.Р5 до 02.06.2022</t>
  </si>
  <si>
    <t>TC RU E-RU.MT02.00694.Р5 до 08.07.2023</t>
  </si>
  <si>
    <t>TC RU E-RU.MT02.00865.П1 до 21.11.2020</t>
  </si>
  <si>
    <t>TC BY E-RU.098.00172 до 26.09.2022</t>
  </si>
  <si>
    <t>TC RU E-RU.MT02.00733.Р7 по 24.02.2023</t>
  </si>
  <si>
    <t>TC RU E-RU.MT02.00743.Р2 до 21.05.2023</t>
  </si>
  <si>
    <t>ОТТС НЕФАЗ TC RU E-RU.MT35.00156.P1 до 27.06.2021</t>
  </si>
  <si>
    <t>TC RU E-RU.MT02.00735.Р3 по 28.04.2022</t>
  </si>
  <si>
    <t>6520-6012-53</t>
  </si>
  <si>
    <t>TC RU E-RU.MT02.00739.P4 до 11.09.2022</t>
  </si>
  <si>
    <t>TC BY E-RU.098.00142.Р1 до 07.04.2022</t>
  </si>
  <si>
    <t>TC BY E-RU.098.00144 до 03.05.2022</t>
  </si>
  <si>
    <t>TC RU K-RU.MT02.00144.Р4  до 19.06.2023</t>
  </si>
  <si>
    <t>TC RU K-RU.MT02.00046.P6 до 07.07.2023</t>
  </si>
  <si>
    <t>TC RU K-RU.MT02.00140.Р4 по 28.04.2022</t>
  </si>
  <si>
    <t>TC RU K-RU.MT02.00049.Р3 до 07.07.2023</t>
  </si>
  <si>
    <t>TC RU K-RU.MT02.00174.Р1 по 30.12.2022</t>
  </si>
  <si>
    <t>TC RU K-RU.MT02.00044.Р2 до 04.11.2021</t>
  </si>
  <si>
    <t>TC RU K-RU.MT02.00139.Р7 по 25.07.2022</t>
  </si>
  <si>
    <t>TC RU K-RU.MT02.00143.Р8 по 24.02.2023</t>
  </si>
  <si>
    <t>TC RU K-RU.MT02.00141.P4 до 11.05.2023</t>
  </si>
  <si>
    <t>TC RU K-RU.MT02.00145.Р6 по 11.09.2022</t>
  </si>
  <si>
    <t>TC BY K-RU.098.00009.Р1 до 13.06.2022</t>
  </si>
  <si>
    <t>*Предусмотрена выплата бонуса в размере 100 тыс. руб. за каждую единицу, начисление и выплата иных бонусов согласно действующей системе стимулирования не предусмотрены</t>
  </si>
  <si>
    <t xml:space="preserve">Дополнительный прейскурант на автомобили КАМАЗ </t>
  </si>
  <si>
    <t>(категория «В» - предоплата-задаток 10% от прейскурантной цены автомобиля при размещении заказа)</t>
  </si>
  <si>
    <t>Макс.полез. мощность (нетто)**</t>
  </si>
  <si>
    <t>TC RU E-RU.MT02.00346.Р2 до 12.09.2021</t>
  </si>
  <si>
    <t>4х2</t>
  </si>
  <si>
    <t>ZF6</t>
  </si>
  <si>
    <t>–</t>
  </si>
  <si>
    <t>10.00R20 11.00R22,5</t>
  </si>
  <si>
    <t>─</t>
  </si>
  <si>
    <t>зад.разгрузка, овал.сеч., МКБ, дв. Cummins 4 ISBe4 185 (Е-4), система нейтрализ. ОГ(AdBlue), ТНВД BOSCH, КПП ZF6S700, полог, рестайлинг</t>
  </si>
  <si>
    <t>TC RU K-RU.MT02.00048.Р2 до 12.10.2021</t>
  </si>
  <si>
    <t>TC RU K-RU.MT02.00183.Р1 по 18.04.2023</t>
  </si>
  <si>
    <t>TC RU K-RU.MT02.00046.P5 до 02.06.2022</t>
  </si>
  <si>
    <t>ОТТС отсутствует/30.06</t>
  </si>
  <si>
    <t>ОТШ отсутствует/30.06</t>
  </si>
  <si>
    <t>ОТШ отсутствует</t>
  </si>
  <si>
    <t>**Максимальная полезная мощность (нетто), указываемая в ОТТС, ОТШ и ПТС</t>
  </si>
  <si>
    <t>Специальный прейскурант на автомобили КАМАЗ</t>
  </si>
  <si>
    <t xml:space="preserve">Прейскурантная цена, руб. *           </t>
  </si>
  <si>
    <t>П/о гл. пер.</t>
  </si>
  <si>
    <t>Сп. место</t>
  </si>
  <si>
    <t>* начисление и выплата стимулирующих премий (бонусов) в соответствии с действующей системой стимулирования</t>
  </si>
  <si>
    <t>Согласовано:</t>
  </si>
  <si>
    <t>Директор по маркетингу и рекламе</t>
  </si>
  <si>
    <t>А.А. Арутюнян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</si>
</sst>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_₽"/>
    <numFmt numFmtId="165" formatCode="0.000"/>
    <numFmt numFmtId="166" formatCode="0.0"/>
    <numFmt numFmtId="167" formatCode="_-* #,##0.00\ _р_у_б_-;\-* #,##0.00\ _р_у_б_-;_-* &quot;-&quot;??\ _р_у_б_-;_-@_-"/>
    <numFmt numFmtId="168" formatCode="_-* #,##0\ _р_у_б_-;\-* #,##0\ _р_у_б_-;_-* &quot;-&quot;??\ _р_у_б_-;_-@_-"/>
  </numFmts>
  <fonts count="33" x14ac:knownFonts="1">
    <font>
      <sz val="10"/>
      <name val="MS Sans Serif"/>
      <charset val="204"/>
    </font>
    <font>
      <sz val="10"/>
      <name val="Times New Roman"/>
      <family val="1"/>
      <charset val="204"/>
    </font>
    <font>
      <b/>
      <sz val="14"/>
      <name val="Times New Roman Cyr"/>
      <family val="1"/>
      <charset val="204"/>
    </font>
    <font>
      <b/>
      <i/>
      <sz val="11"/>
      <name val="Times New Roman"/>
      <family val="1"/>
      <charset val="204"/>
    </font>
    <font>
      <sz val="14"/>
      <color indexed="63"/>
      <name val="Segoe UI Light"/>
      <family val="2"/>
      <charset val="204"/>
    </font>
    <font>
      <b/>
      <i/>
      <sz val="10"/>
      <name val="Times New Roman Cyr"/>
      <charset val="204"/>
    </font>
    <font>
      <sz val="9"/>
      <name val="Times New Roman"/>
      <family val="1"/>
      <charset val="204"/>
    </font>
    <font>
      <b/>
      <sz val="9"/>
      <name val="Times New Roman"/>
      <family val="1"/>
      <charset val="204"/>
    </font>
    <font>
      <b/>
      <sz val="8.5"/>
      <name val="Times New Roman"/>
      <family val="1"/>
      <charset val="204"/>
    </font>
    <font>
      <b/>
      <sz val="10"/>
      <name val="Times New Roman"/>
      <family val="1"/>
      <charset val="204"/>
    </font>
    <font>
      <sz val="8"/>
      <name val="Times New Roman"/>
      <family val="1"/>
      <charset val="204"/>
    </font>
    <font>
      <sz val="10"/>
      <color indexed="12"/>
      <name val="Times New Roman Cyr"/>
      <family val="1"/>
      <charset val="204"/>
    </font>
    <font>
      <sz val="10"/>
      <color indexed="12"/>
      <name val="Times New Roman"/>
      <family val="1"/>
      <charset val="204"/>
    </font>
    <font>
      <sz val="10"/>
      <color indexed="12"/>
      <name val="Times New Roman Cyr"/>
      <charset val="204"/>
    </font>
    <font>
      <sz val="10"/>
      <name val="MS Sans Serif"/>
      <family val="2"/>
      <charset val="204"/>
    </font>
    <font>
      <sz val="10"/>
      <name val="Arial Cyr"/>
      <charset val="204"/>
    </font>
    <font>
      <b/>
      <sz val="10"/>
      <color indexed="12"/>
      <name val="Times New Roman"/>
      <family val="1"/>
      <charset val="204"/>
    </font>
    <font>
      <b/>
      <sz val="14"/>
      <name val="Times New Roman"/>
      <family val="1"/>
      <charset val="204"/>
    </font>
    <font>
      <b/>
      <sz val="11"/>
      <color rgb="FFFF0000"/>
      <name val="Times New Roman"/>
      <family val="1"/>
      <charset val="204"/>
    </font>
    <font>
      <b/>
      <sz val="10"/>
      <color rgb="FFFF0000"/>
      <name val="Times New Roman"/>
      <family val="1"/>
      <charset val="204"/>
    </font>
    <font>
      <sz val="10"/>
      <name val="Times New Roman Cyr"/>
      <family val="1"/>
      <charset val="204"/>
    </font>
    <font>
      <sz val="16"/>
      <name val="Times New Roman Cyr"/>
      <charset val="204"/>
    </font>
    <font>
      <b/>
      <sz val="16"/>
      <name val="Times New Roman Cyr"/>
      <family val="1"/>
      <charset val="204"/>
    </font>
    <font>
      <b/>
      <u/>
      <sz val="16"/>
      <name val="Times New Roman Cyr"/>
      <family val="1"/>
      <charset val="204"/>
    </font>
    <font>
      <b/>
      <sz val="10"/>
      <color indexed="12"/>
      <name val="Times New Roman Cyr"/>
      <charset val="204"/>
    </font>
    <font>
      <sz val="14.5"/>
      <name val="Times New Roman Cyr"/>
      <charset val="204"/>
    </font>
    <font>
      <sz val="15"/>
      <name val="Times New Roman"/>
      <family val="1"/>
      <charset val="204"/>
    </font>
    <font>
      <b/>
      <sz val="10"/>
      <name val="Times New Roman Cyr"/>
      <family val="1"/>
      <charset val="204"/>
    </font>
    <font>
      <b/>
      <i/>
      <sz val="12"/>
      <name val="Times New Roman Cyr"/>
      <charset val="204"/>
    </font>
    <font>
      <sz val="9"/>
      <name val="Arial Cyr"/>
      <charset val="204"/>
    </font>
    <font>
      <b/>
      <sz val="12"/>
      <color indexed="12"/>
      <name val="Times New Roman"/>
      <family val="1"/>
      <charset val="204"/>
    </font>
    <font>
      <b/>
      <sz val="15"/>
      <name val="Times New Roman Cyr"/>
      <family val="1"/>
      <charset val="204"/>
    </font>
    <font>
      <sz val="15"/>
      <name val="Arial Cyr"/>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14" fillId="0" borderId="0"/>
    <xf numFmtId="0" fontId="15" fillId="0" borderId="0"/>
    <xf numFmtId="0" fontId="15" fillId="0" borderId="0"/>
    <xf numFmtId="167" fontId="15" fillId="0" borderId="0" applyFont="0" applyFill="0" applyBorder="0" applyAlignment="0" applyProtection="0"/>
  </cellStyleXfs>
  <cellXfs count="309">
    <xf numFmtId="0" fontId="0" fillId="0" borderId="0" xfId="0"/>
    <xf numFmtId="0" fontId="1" fillId="0" borderId="0" xfId="0" applyFont="1" applyFill="1"/>
    <xf numFmtId="0" fontId="2" fillId="0" borderId="0" xfId="0" applyFont="1" applyFill="1" applyAlignment="1"/>
    <xf numFmtId="0" fontId="1" fillId="0" borderId="0" xfId="0" applyFont="1" applyFill="1" applyAlignment="1">
      <alignment horizontal="right" vertical="top" wrapText="1" indent="1"/>
    </xf>
    <xf numFmtId="2" fontId="1" fillId="0" borderId="0" xfId="0" applyNumberFormat="1" applyFont="1" applyFill="1" applyAlignment="1">
      <alignment horizontal="center" vertical="top" wrapText="1"/>
    </xf>
    <xf numFmtId="164" fontId="1" fillId="0" borderId="0" xfId="0" applyNumberFormat="1" applyFont="1" applyFill="1" applyAlignment="1">
      <alignment horizontal="center" vertical="top" wrapText="1"/>
    </xf>
    <xf numFmtId="0" fontId="1" fillId="0" borderId="0" xfId="0" applyFont="1" applyFill="1" applyAlignment="1">
      <alignment horizontal="center" vertical="top" wrapText="1"/>
    </xf>
    <xf numFmtId="3" fontId="1" fillId="0" borderId="0" xfId="0" applyNumberFormat="1" applyFont="1" applyFill="1" applyAlignment="1">
      <alignment horizontal="center" vertical="top" wrapText="1"/>
    </xf>
    <xf numFmtId="165" fontId="1" fillId="0" borderId="0" xfId="0" applyNumberFormat="1" applyFont="1" applyFill="1" applyAlignment="1">
      <alignment horizontal="center" vertical="top" wrapText="1"/>
    </xf>
    <xf numFmtId="1" fontId="1" fillId="0" borderId="0" xfId="0" applyNumberFormat="1" applyFont="1" applyFill="1" applyAlignment="1">
      <alignment horizontal="center" vertical="top" wrapText="1"/>
    </xf>
    <xf numFmtId="166" fontId="1" fillId="0" borderId="0" xfId="0" applyNumberFormat="1" applyFont="1" applyFill="1" applyAlignment="1">
      <alignment horizontal="center" vertical="top" wrapText="1"/>
    </xf>
    <xf numFmtId="0" fontId="3" fillId="0" borderId="0" xfId="0" applyFont="1" applyFill="1" applyAlignment="1">
      <alignment horizontal="right" vertical="justify" wrapText="1"/>
    </xf>
    <xf numFmtId="165" fontId="1" fillId="0" borderId="0" xfId="0" applyNumberFormat="1" applyFont="1" applyFill="1" applyAlignment="1">
      <alignment horizontal="right" vertical="top" wrapText="1" indent="1"/>
    </xf>
    <xf numFmtId="0" fontId="4" fillId="0" borderId="0" xfId="0" applyFont="1" applyFill="1"/>
    <xf numFmtId="0" fontId="1" fillId="0" borderId="0" xfId="0" applyFont="1" applyFill="1" applyAlignment="1">
      <alignment horizontal="left" vertical="top" wrapText="1"/>
    </xf>
    <xf numFmtId="3" fontId="1" fillId="0" borderId="0" xfId="0" applyNumberFormat="1" applyFont="1" applyFill="1" applyAlignment="1">
      <alignment horizontal="right" vertical="top" wrapText="1" indent="1"/>
    </xf>
    <xf numFmtId="0" fontId="5" fillId="0" borderId="0" xfId="0" applyFont="1" applyFill="1" applyAlignment="1">
      <alignment horizontal="left" indent="11"/>
    </xf>
    <xf numFmtId="0" fontId="6" fillId="0" borderId="0" xfId="0" applyFont="1" applyFill="1"/>
    <xf numFmtId="0" fontId="7" fillId="0" borderId="21" xfId="0"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textRotation="90" wrapText="1"/>
    </xf>
    <xf numFmtId="0" fontId="1" fillId="0" borderId="0" xfId="0" applyFont="1" applyFill="1" applyAlignment="1">
      <alignment vertical="center"/>
    </xf>
    <xf numFmtId="0" fontId="10" fillId="0" borderId="0" xfId="0" applyFont="1" applyFill="1" applyAlignment="1">
      <alignment vertical="center"/>
    </xf>
    <xf numFmtId="0" fontId="11" fillId="0" borderId="30" xfId="0" applyFont="1" applyFill="1" applyBorder="1" applyAlignment="1">
      <alignment vertical="center"/>
    </xf>
    <xf numFmtId="3" fontId="12" fillId="0" borderId="31" xfId="0" applyNumberFormat="1" applyFont="1" applyFill="1" applyBorder="1" applyAlignment="1">
      <alignment horizontal="center" vertical="center" wrapText="1"/>
    </xf>
    <xf numFmtId="2" fontId="12" fillId="0" borderId="31" xfId="0" applyNumberFormat="1" applyFont="1" applyFill="1" applyBorder="1" applyAlignment="1">
      <alignment horizontal="center" vertical="center" wrapText="1"/>
    </xf>
    <xf numFmtId="164" fontId="12" fillId="0" borderId="32" xfId="0" applyNumberFormat="1" applyFont="1" applyFill="1" applyBorder="1" applyAlignment="1">
      <alignment horizontal="center" vertical="center" wrapText="1"/>
    </xf>
    <xf numFmtId="0" fontId="12" fillId="0" borderId="33" xfId="0" applyFont="1" applyFill="1" applyBorder="1" applyAlignment="1">
      <alignment horizontal="center" vertical="center" wrapText="1"/>
    </xf>
    <xf numFmtId="3" fontId="12" fillId="0" borderId="34" xfId="0" applyNumberFormat="1" applyFont="1" applyFill="1" applyBorder="1" applyAlignment="1">
      <alignment horizontal="center" vertical="center" wrapText="1"/>
    </xf>
    <xf numFmtId="165" fontId="12" fillId="0" borderId="34" xfId="0" applyNumberFormat="1" applyFont="1" applyFill="1" applyBorder="1" applyAlignment="1">
      <alignment horizontal="center" vertical="center" wrapText="1"/>
    </xf>
    <xf numFmtId="1" fontId="12" fillId="0" borderId="34" xfId="0" applyNumberFormat="1" applyFont="1" applyFill="1" applyBorder="1" applyAlignment="1">
      <alignment horizontal="center" vertical="center" wrapText="1"/>
    </xf>
    <xf numFmtId="2" fontId="12" fillId="0" borderId="34" xfId="0" applyNumberFormat="1" applyFont="1" applyFill="1" applyBorder="1" applyAlignment="1">
      <alignment horizontal="center" vertical="center" wrapText="1"/>
    </xf>
    <xf numFmtId="166" fontId="12" fillId="0" borderId="34" xfId="0" applyNumberFormat="1"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vertical="center" wrapText="1"/>
    </xf>
    <xf numFmtId="3" fontId="12" fillId="0" borderId="36" xfId="0" applyNumberFormat="1" applyFont="1" applyFill="1" applyBorder="1" applyAlignment="1">
      <alignment horizontal="center" vertical="center" wrapText="1"/>
    </xf>
    <xf numFmtId="2" fontId="12" fillId="0" borderId="36" xfId="0" applyNumberFormat="1" applyFont="1" applyFill="1" applyBorder="1" applyAlignment="1">
      <alignment horizontal="center" vertical="center" wrapText="1"/>
    </xf>
    <xf numFmtId="164" fontId="12" fillId="0" borderId="35" xfId="0" applyNumberFormat="1" applyFont="1" applyFill="1" applyBorder="1" applyAlignment="1">
      <alignment horizontal="center" vertical="center" wrapText="1"/>
    </xf>
    <xf numFmtId="0" fontId="11" fillId="0" borderId="12" xfId="0" applyFont="1" applyFill="1" applyBorder="1" applyAlignment="1">
      <alignment vertical="center"/>
    </xf>
    <xf numFmtId="0" fontId="12" fillId="0" borderId="37" xfId="0" applyFont="1" applyFill="1" applyBorder="1" applyAlignment="1">
      <alignment horizontal="center" vertical="center" wrapText="1"/>
    </xf>
    <xf numFmtId="3" fontId="12" fillId="0" borderId="38" xfId="0" applyNumberFormat="1" applyFont="1" applyFill="1" applyBorder="1" applyAlignment="1">
      <alignment horizontal="center" vertical="center" wrapText="1"/>
    </xf>
    <xf numFmtId="165" fontId="12" fillId="0" borderId="38" xfId="0" applyNumberFormat="1" applyFont="1" applyFill="1" applyBorder="1" applyAlignment="1">
      <alignment horizontal="center" vertical="center" wrapText="1"/>
    </xf>
    <xf numFmtId="1" fontId="12" fillId="0" borderId="38" xfId="0" applyNumberFormat="1" applyFont="1" applyFill="1" applyBorder="1" applyAlignment="1">
      <alignment horizontal="center" vertical="center" wrapText="1"/>
    </xf>
    <xf numFmtId="2" fontId="12" fillId="0" borderId="38" xfId="0" applyNumberFormat="1" applyFont="1" applyFill="1" applyBorder="1" applyAlignment="1">
      <alignment horizontal="center" vertical="center" wrapText="1"/>
    </xf>
    <xf numFmtId="166" fontId="12" fillId="0" borderId="38" xfId="0" applyNumberFormat="1"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vertical="center" wrapText="1"/>
    </xf>
    <xf numFmtId="3" fontId="12" fillId="0" borderId="21" xfId="0" applyNumberFormat="1" applyFont="1" applyFill="1" applyBorder="1" applyAlignment="1">
      <alignment horizontal="center" vertical="center" wrapText="1"/>
    </xf>
    <xf numFmtId="2"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3" fontId="12" fillId="0" borderId="40" xfId="0" applyNumberFormat="1" applyFont="1" applyFill="1" applyBorder="1" applyAlignment="1">
      <alignment horizontal="center" vertical="center" wrapText="1"/>
    </xf>
    <xf numFmtId="2" fontId="12" fillId="0" borderId="40" xfId="0" applyNumberFormat="1" applyFont="1" applyFill="1" applyBorder="1" applyAlignment="1">
      <alignment horizontal="center" vertical="center" wrapText="1"/>
    </xf>
    <xf numFmtId="164" fontId="12" fillId="0" borderId="41" xfId="0" applyNumberFormat="1" applyFont="1" applyFill="1" applyBorder="1" applyAlignment="1">
      <alignment horizontal="center" vertical="center" wrapText="1"/>
    </xf>
    <xf numFmtId="0" fontId="13" fillId="0" borderId="30" xfId="0" applyFont="1" applyFill="1" applyBorder="1" applyAlignment="1">
      <alignment horizontal="left" vertical="center"/>
    </xf>
    <xf numFmtId="0" fontId="13" fillId="0" borderId="30" xfId="0" applyFont="1" applyFill="1" applyBorder="1" applyAlignment="1">
      <alignment vertical="center"/>
    </xf>
    <xf numFmtId="2" fontId="12" fillId="0" borderId="35" xfId="0" applyNumberFormat="1" applyFont="1" applyFill="1" applyBorder="1" applyAlignment="1">
      <alignment vertical="center" wrapText="1"/>
    </xf>
    <xf numFmtId="0" fontId="12" fillId="0" borderId="42" xfId="0" applyFont="1" applyFill="1" applyBorder="1" applyAlignment="1">
      <alignment horizontal="left" vertical="center" wrapText="1"/>
    </xf>
    <xf numFmtId="0" fontId="13" fillId="0" borderId="43" xfId="0" applyFont="1" applyFill="1" applyBorder="1" applyAlignment="1">
      <alignment horizontal="left" vertical="center"/>
    </xf>
    <xf numFmtId="0" fontId="12" fillId="0" borderId="44" xfId="0" applyFont="1" applyFill="1" applyBorder="1" applyAlignment="1">
      <alignment horizontal="center" vertical="center" wrapText="1"/>
    </xf>
    <xf numFmtId="0" fontId="12" fillId="0" borderId="44"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0" borderId="43" xfId="0" applyFont="1" applyFill="1" applyBorder="1" applyAlignment="1">
      <alignment vertical="center"/>
    </xf>
    <xf numFmtId="3" fontId="12" fillId="0" borderId="46" xfId="0" applyNumberFormat="1" applyFont="1" applyFill="1" applyBorder="1" applyAlignment="1">
      <alignment horizontal="center" vertical="center" wrapText="1"/>
    </xf>
    <xf numFmtId="165" fontId="12" fillId="0" borderId="46" xfId="0" applyNumberFormat="1" applyFont="1" applyFill="1" applyBorder="1" applyAlignment="1">
      <alignment horizontal="center" vertical="center" wrapText="1"/>
    </xf>
    <xf numFmtId="1" fontId="12" fillId="0" borderId="46" xfId="0" applyNumberFormat="1" applyFont="1" applyFill="1" applyBorder="1" applyAlignment="1">
      <alignment horizontal="center" vertical="center" wrapText="1"/>
    </xf>
    <xf numFmtId="2" fontId="12" fillId="0" borderId="46" xfId="0" applyNumberFormat="1" applyFont="1" applyFill="1" applyBorder="1" applyAlignment="1">
      <alignment horizontal="center" vertical="center" wrapText="1"/>
    </xf>
    <xf numFmtId="166" fontId="12" fillId="0" borderId="46" xfId="0" applyNumberFormat="1"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7" xfId="0" applyFont="1" applyFill="1" applyBorder="1" applyAlignment="1">
      <alignment vertical="center" wrapText="1"/>
    </xf>
    <xf numFmtId="3" fontId="12" fillId="0" borderId="21" xfId="0" applyNumberFormat="1" applyFont="1" applyFill="1" applyBorder="1" applyAlignment="1">
      <alignment horizontal="right" vertical="center" wrapText="1" indent="1"/>
    </xf>
    <xf numFmtId="3" fontId="12" fillId="0" borderId="31" xfId="0" applyNumberFormat="1" applyFont="1" applyFill="1" applyBorder="1" applyAlignment="1">
      <alignment horizontal="right" vertical="center" wrapText="1" indent="1"/>
    </xf>
    <xf numFmtId="0" fontId="13" fillId="0" borderId="12" xfId="0" applyFont="1" applyFill="1" applyBorder="1" applyAlignment="1">
      <alignment vertical="center"/>
    </xf>
    <xf numFmtId="3" fontId="12" fillId="0" borderId="48" xfId="0" applyNumberFormat="1" applyFont="1" applyFill="1" applyBorder="1" applyAlignment="1">
      <alignment horizontal="right" vertical="center" wrapText="1" indent="1"/>
    </xf>
    <xf numFmtId="3" fontId="12" fillId="0" borderId="36" xfId="0" applyNumberFormat="1" applyFont="1" applyFill="1" applyBorder="1" applyAlignment="1">
      <alignment horizontal="right" vertical="center" wrapText="1" indent="1"/>
    </xf>
    <xf numFmtId="0" fontId="10" fillId="0" borderId="0" xfId="0" applyFont="1" applyFill="1" applyBorder="1" applyAlignment="1">
      <alignment vertical="center"/>
    </xf>
    <xf numFmtId="0" fontId="12" fillId="0" borderId="33" xfId="0" applyFont="1" applyFill="1" applyBorder="1" applyAlignment="1">
      <alignment horizontal="left" vertical="center" wrapText="1"/>
    </xf>
    <xf numFmtId="0" fontId="13" fillId="0" borderId="20" xfId="0" applyFont="1" applyFill="1" applyBorder="1" applyAlignment="1">
      <alignment vertical="center"/>
    </xf>
    <xf numFmtId="0" fontId="12" fillId="0" borderId="23" xfId="0"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165" fontId="12" fillId="0" borderId="24" xfId="0" applyNumberFormat="1" applyFont="1" applyFill="1" applyBorder="1" applyAlignment="1">
      <alignment horizontal="center" vertical="center" wrapText="1"/>
    </xf>
    <xf numFmtId="1" fontId="12" fillId="0" borderId="24" xfId="0" applyNumberFormat="1" applyFont="1" applyFill="1" applyBorder="1" applyAlignment="1">
      <alignment horizontal="center" vertical="center" wrapText="1"/>
    </xf>
    <xf numFmtId="2" fontId="12" fillId="0" borderId="24" xfId="0" applyNumberFormat="1" applyFont="1" applyFill="1" applyBorder="1" applyAlignment="1">
      <alignment horizontal="center" vertical="center" wrapText="1"/>
    </xf>
    <xf numFmtId="166" fontId="12" fillId="0" borderId="24"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2" xfId="0" applyFont="1" applyFill="1" applyBorder="1" applyAlignment="1">
      <alignment vertical="center" wrapText="1"/>
    </xf>
    <xf numFmtId="3" fontId="13" fillId="0" borderId="31" xfId="0" applyNumberFormat="1" applyFont="1" applyFill="1" applyBorder="1" applyAlignment="1">
      <alignment horizontal="right" vertical="center" indent="1"/>
    </xf>
    <xf numFmtId="3" fontId="13" fillId="0" borderId="51" xfId="0" applyNumberFormat="1" applyFont="1" applyFill="1" applyBorder="1" applyAlignment="1">
      <alignment horizontal="right" vertical="center" indent="1"/>
    </xf>
    <xf numFmtId="3" fontId="13" fillId="0" borderId="36" xfId="0" applyNumberFormat="1" applyFont="1" applyFill="1" applyBorder="1" applyAlignment="1">
      <alignment horizontal="right" vertical="center" indent="1"/>
    </xf>
    <xf numFmtId="3" fontId="13" fillId="0" borderId="52" xfId="0" applyNumberFormat="1" applyFont="1" applyFill="1" applyBorder="1" applyAlignment="1">
      <alignment horizontal="right" vertical="center" indent="1"/>
    </xf>
    <xf numFmtId="49" fontId="12" fillId="0" borderId="35" xfId="0" applyNumberFormat="1" applyFont="1" applyFill="1" applyBorder="1" applyAlignment="1">
      <alignment vertical="center" wrapText="1"/>
    </xf>
    <xf numFmtId="3" fontId="12" fillId="0" borderId="52" xfId="0" applyNumberFormat="1" applyFont="1" applyFill="1" applyBorder="1" applyAlignment="1">
      <alignment horizontal="right" vertical="center" wrapText="1" indent="1"/>
    </xf>
    <xf numFmtId="0" fontId="1" fillId="0" borderId="0" xfId="0" applyFont="1" applyFill="1" applyBorder="1" applyAlignment="1">
      <alignment vertical="center"/>
    </xf>
    <xf numFmtId="0" fontId="11" fillId="0" borderId="30" xfId="1" applyFont="1" applyFill="1" applyBorder="1" applyAlignment="1">
      <alignment vertical="center"/>
    </xf>
    <xf numFmtId="3" fontId="12" fillId="0" borderId="36" xfId="1" applyNumberFormat="1" applyFont="1" applyFill="1" applyBorder="1" applyAlignment="1">
      <alignment horizontal="center" vertical="center" wrapText="1"/>
    </xf>
    <xf numFmtId="2" fontId="12" fillId="0" borderId="36" xfId="1" applyNumberFormat="1" applyFont="1" applyFill="1" applyBorder="1" applyAlignment="1">
      <alignment horizontal="center" vertical="center" wrapText="1"/>
    </xf>
    <xf numFmtId="164" fontId="12" fillId="0" borderId="35" xfId="1" applyNumberFormat="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34" xfId="1" applyFont="1" applyFill="1" applyBorder="1" applyAlignment="1">
      <alignment horizontal="center" vertical="center" wrapText="1"/>
    </xf>
    <xf numFmtId="165" fontId="12" fillId="0" borderId="34" xfId="1" applyNumberFormat="1" applyFont="1" applyFill="1" applyBorder="1" applyAlignment="1">
      <alignment horizontal="center" vertical="center" wrapText="1"/>
    </xf>
    <xf numFmtId="1" fontId="12" fillId="0" borderId="34" xfId="1" applyNumberFormat="1" applyFont="1" applyFill="1" applyBorder="1" applyAlignment="1">
      <alignment horizontal="center" vertical="center" wrapText="1"/>
    </xf>
    <xf numFmtId="2" fontId="12" fillId="0" borderId="34" xfId="1" applyNumberFormat="1" applyFont="1" applyFill="1" applyBorder="1" applyAlignment="1">
      <alignment horizontal="center" vertical="center" wrapText="1"/>
    </xf>
    <xf numFmtId="0" fontId="12" fillId="0" borderId="35" xfId="1" applyFont="1" applyFill="1" applyBorder="1" applyAlignment="1">
      <alignment vertical="center" wrapText="1"/>
    </xf>
    <xf numFmtId="3" fontId="12" fillId="0" borderId="52" xfId="1" applyNumberFormat="1" applyFont="1" applyFill="1" applyBorder="1" applyAlignment="1">
      <alignment horizontal="center" vertical="center" wrapText="1"/>
    </xf>
    <xf numFmtId="0" fontId="12" fillId="0" borderId="42" xfId="1" applyFont="1" applyFill="1" applyBorder="1" applyAlignment="1">
      <alignment horizontal="left" vertical="center" wrapText="1"/>
    </xf>
    <xf numFmtId="2" fontId="12" fillId="0" borderId="35" xfId="1" applyNumberFormat="1" applyFont="1" applyFill="1" applyBorder="1" applyAlignment="1">
      <alignment vertical="center" wrapText="1"/>
    </xf>
    <xf numFmtId="3" fontId="12" fillId="0" borderId="34" xfId="2" applyNumberFormat="1" applyFont="1" applyFill="1" applyBorder="1" applyAlignment="1">
      <alignment horizontal="center" vertical="center" wrapText="1"/>
    </xf>
    <xf numFmtId="3" fontId="13" fillId="0" borderId="53" xfId="0" applyNumberFormat="1" applyFont="1" applyFill="1" applyBorder="1" applyAlignment="1">
      <alignment horizontal="right" vertical="center" indent="1"/>
    </xf>
    <xf numFmtId="3" fontId="13" fillId="0" borderId="54" xfId="0" applyNumberFormat="1" applyFont="1" applyFill="1" applyBorder="1" applyAlignment="1">
      <alignment horizontal="right" vertical="center" indent="1"/>
    </xf>
    <xf numFmtId="2" fontId="12" fillId="0" borderId="47" xfId="0" applyNumberFormat="1" applyFont="1" applyFill="1" applyBorder="1" applyAlignment="1">
      <alignment vertical="center" wrapText="1"/>
    </xf>
    <xf numFmtId="3" fontId="13" fillId="0" borderId="35" xfId="0" applyNumberFormat="1" applyFont="1" applyFill="1" applyBorder="1" applyAlignment="1">
      <alignment horizontal="right" vertical="center" indent="1"/>
    </xf>
    <xf numFmtId="0" fontId="12" fillId="0" borderId="35" xfId="0" applyFont="1" applyFill="1" applyBorder="1" applyAlignment="1">
      <alignment horizontal="left" vertical="center" wrapText="1"/>
    </xf>
    <xf numFmtId="3" fontId="13" fillId="0" borderId="21" xfId="0" applyNumberFormat="1" applyFont="1" applyFill="1" applyBorder="1" applyAlignment="1">
      <alignment horizontal="right" vertical="center" indent="1"/>
    </xf>
    <xf numFmtId="3" fontId="13" fillId="0" borderId="22" xfId="0" applyNumberFormat="1" applyFont="1" applyFill="1" applyBorder="1" applyAlignment="1">
      <alignment horizontal="right" vertical="center" indent="1"/>
    </xf>
    <xf numFmtId="0" fontId="12" fillId="0" borderId="22" xfId="0" applyFont="1" applyFill="1" applyBorder="1" applyAlignment="1">
      <alignment horizontal="left" vertical="center" wrapText="1"/>
    </xf>
    <xf numFmtId="0" fontId="17" fillId="0" borderId="0" xfId="0" applyFont="1" applyFill="1" applyBorder="1" applyAlignment="1">
      <alignment vertical="center"/>
    </xf>
    <xf numFmtId="3" fontId="16" fillId="0" borderId="0" xfId="2" applyNumberFormat="1" applyFont="1" applyFill="1" applyBorder="1" applyAlignment="1">
      <alignment horizontal="left" vertical="center" wrapText="1"/>
    </xf>
    <xf numFmtId="3" fontId="19" fillId="0" borderId="0" xfId="2" applyNumberFormat="1" applyFont="1" applyFill="1" applyBorder="1" applyAlignment="1">
      <alignment horizontal="left" vertical="center" wrapText="1"/>
    </xf>
    <xf numFmtId="0" fontId="2" fillId="0" borderId="0" xfId="0" applyFont="1" applyFill="1" applyBorder="1" applyAlignment="1"/>
    <xf numFmtId="0" fontId="20" fillId="0" borderId="0" xfId="0" applyFont="1" applyFill="1"/>
    <xf numFmtId="2" fontId="20" fillId="0" borderId="0" xfId="0" applyNumberFormat="1" applyFont="1" applyFill="1"/>
    <xf numFmtId="164" fontId="20" fillId="0" borderId="0" xfId="0" applyNumberFormat="1" applyFont="1" applyFill="1"/>
    <xf numFmtId="165" fontId="20" fillId="0" borderId="0" xfId="0" applyNumberFormat="1" applyFont="1" applyFill="1"/>
    <xf numFmtId="1" fontId="20" fillId="0" borderId="0" xfId="0" applyNumberFormat="1" applyFont="1" applyFill="1"/>
    <xf numFmtId="166" fontId="20" fillId="0" borderId="0" xfId="0" applyNumberFormat="1" applyFont="1" applyFill="1"/>
    <xf numFmtId="0" fontId="1" fillId="0" borderId="0" xfId="0" applyFont="1" applyFill="1" applyAlignment="1">
      <alignment vertical="justify" wrapText="1"/>
    </xf>
    <xf numFmtId="0" fontId="2" fillId="0" borderId="0" xfId="0" applyFont="1" applyFill="1" applyBorder="1" applyAlignment="1">
      <alignment horizontal="left"/>
    </xf>
    <xf numFmtId="164" fontId="1" fillId="0" borderId="0" xfId="0" applyNumberFormat="1" applyFont="1" applyFill="1"/>
    <xf numFmtId="0" fontId="21" fillId="0" borderId="0" xfId="2" applyFont="1" applyFill="1" applyAlignment="1"/>
    <xf numFmtId="0" fontId="22" fillId="0" borderId="0" xfId="0" applyFont="1" applyFill="1" applyAlignment="1">
      <alignment horizontal="center" vertical="center"/>
    </xf>
    <xf numFmtId="0" fontId="23" fillId="0" borderId="0" xfId="0" applyFont="1" applyFill="1" applyAlignment="1">
      <alignment horizontal="center"/>
    </xf>
    <xf numFmtId="3" fontId="7" fillId="0" borderId="22" xfId="0" applyNumberFormat="1" applyFont="1" applyFill="1" applyBorder="1" applyAlignment="1">
      <alignment horizontal="center" vertical="center" wrapText="1"/>
    </xf>
    <xf numFmtId="0" fontId="9" fillId="0" borderId="52" xfId="0" applyFont="1" applyFill="1" applyBorder="1" applyAlignment="1">
      <alignment horizontal="center" vertical="center" wrapText="1"/>
    </xf>
    <xf numFmtId="3" fontId="12" fillId="0" borderId="30" xfId="0" applyNumberFormat="1" applyFont="1" applyFill="1" applyBorder="1" applyAlignment="1">
      <alignment horizontal="center" vertical="center" wrapText="1"/>
    </xf>
    <xf numFmtId="3" fontId="12" fillId="0" borderId="35" xfId="0" applyNumberFormat="1" applyFont="1" applyFill="1" applyBorder="1" applyAlignment="1">
      <alignment horizontal="center" vertical="center" wrapText="1"/>
    </xf>
    <xf numFmtId="0" fontId="12" fillId="0" borderId="52" xfId="0" applyFont="1" applyFill="1" applyBorder="1" applyAlignment="1">
      <alignment vertical="center" wrapText="1"/>
    </xf>
    <xf numFmtId="3" fontId="12" fillId="0" borderId="1" xfId="0" applyNumberFormat="1" applyFont="1" applyFill="1" applyBorder="1" applyAlignment="1">
      <alignment horizontal="center" vertical="center" wrapText="1"/>
    </xf>
    <xf numFmtId="3" fontId="12" fillId="0" borderId="32" xfId="0" applyNumberFormat="1" applyFont="1" applyFill="1" applyBorder="1" applyAlignment="1">
      <alignment horizontal="center" vertical="center" wrapText="1"/>
    </xf>
    <xf numFmtId="0" fontId="12" fillId="0" borderId="52" xfId="0" applyFont="1" applyFill="1" applyBorder="1" applyAlignment="1">
      <alignment horizontal="left" vertical="center" wrapText="1"/>
    </xf>
    <xf numFmtId="3" fontId="12" fillId="0" borderId="30" xfId="0" applyNumberFormat="1" applyFont="1" applyFill="1" applyBorder="1" applyAlignment="1">
      <alignment horizontal="right" vertical="center" wrapText="1" indent="1"/>
    </xf>
    <xf numFmtId="3" fontId="12" fillId="0" borderId="22" xfId="0" applyNumberFormat="1" applyFont="1" applyFill="1" applyBorder="1" applyAlignment="1">
      <alignment horizontal="center" vertical="center" wrapText="1"/>
    </xf>
    <xf numFmtId="3" fontId="12" fillId="0" borderId="1" xfId="0" applyNumberFormat="1" applyFont="1" applyFill="1" applyBorder="1" applyAlignment="1">
      <alignment horizontal="right" vertical="center" wrapText="1" indent="1"/>
    </xf>
    <xf numFmtId="3" fontId="12" fillId="0" borderId="39" xfId="0" applyNumberFormat="1" applyFont="1" applyFill="1" applyBorder="1" applyAlignment="1">
      <alignment horizontal="center" vertical="center" wrapText="1"/>
    </xf>
    <xf numFmtId="3" fontId="12" fillId="0" borderId="35" xfId="0" applyNumberFormat="1" applyFont="1" applyFill="1" applyBorder="1" applyAlignment="1">
      <alignment horizontal="right" vertical="center" wrapText="1" indent="1"/>
    </xf>
    <xf numFmtId="3" fontId="12" fillId="0" borderId="47" xfId="0" applyNumberFormat="1" applyFont="1" applyFill="1" applyBorder="1" applyAlignment="1">
      <alignment horizontal="right" vertical="center" wrapText="1" indent="1"/>
    </xf>
    <xf numFmtId="0" fontId="9" fillId="0" borderId="42" xfId="0" applyFont="1" applyFill="1" applyBorder="1" applyAlignment="1">
      <alignment horizontal="center" vertical="center" wrapText="1"/>
    </xf>
    <xf numFmtId="3" fontId="13" fillId="0" borderId="1" xfId="0" applyNumberFormat="1" applyFont="1" applyFill="1" applyBorder="1" applyAlignment="1">
      <alignment horizontal="right" vertical="center" indent="1"/>
    </xf>
    <xf numFmtId="3" fontId="13" fillId="0" borderId="32" xfId="0" applyNumberFormat="1" applyFont="1" applyFill="1" applyBorder="1" applyAlignment="1">
      <alignment horizontal="right" vertical="center" indent="1"/>
    </xf>
    <xf numFmtId="0" fontId="12" fillId="0" borderId="42" xfId="0" applyFont="1" applyFill="1" applyBorder="1" applyAlignment="1">
      <alignment vertical="center" wrapText="1"/>
    </xf>
    <xf numFmtId="3" fontId="13" fillId="0" borderId="30" xfId="0" applyNumberFormat="1" applyFont="1" applyFill="1" applyBorder="1" applyAlignment="1">
      <alignment horizontal="right" vertical="center" indent="1"/>
    </xf>
    <xf numFmtId="3" fontId="12" fillId="0" borderId="35" xfId="1" applyNumberFormat="1" applyFont="1" applyFill="1" applyBorder="1" applyAlignment="1">
      <alignment horizontal="center" vertical="center" wrapText="1"/>
    </xf>
    <xf numFmtId="0" fontId="12" fillId="0" borderId="42" xfId="1" applyFont="1" applyFill="1" applyBorder="1" applyAlignment="1">
      <alignment vertical="center" wrapText="1"/>
    </xf>
    <xf numFmtId="3" fontId="12" fillId="0" borderId="30" xfId="1" applyNumberFormat="1" applyFont="1" applyFill="1" applyBorder="1" applyAlignment="1">
      <alignment horizontal="center" vertical="center" wrapText="1"/>
    </xf>
    <xf numFmtId="3" fontId="12" fillId="0" borderId="53" xfId="0" applyNumberFormat="1" applyFont="1" applyFill="1" applyBorder="1" applyAlignment="1">
      <alignment horizontal="right" vertical="center" wrapText="1" indent="1"/>
    </xf>
    <xf numFmtId="0" fontId="12" fillId="0" borderId="45" xfId="0" applyFont="1" applyFill="1" applyBorder="1" applyAlignment="1">
      <alignment vertical="center" wrapText="1"/>
    </xf>
    <xf numFmtId="0" fontId="12" fillId="0" borderId="56" xfId="0" applyFont="1" applyFill="1" applyBorder="1" applyAlignment="1">
      <alignment horizontal="left" vertical="center" wrapText="1"/>
    </xf>
    <xf numFmtId="0" fontId="12" fillId="0" borderId="0" xfId="0" applyFont="1" applyFill="1" applyBorder="1" applyAlignment="1">
      <alignment horizontal="left" vertical="center" wrapText="1"/>
    </xf>
    <xf numFmtId="3" fontId="16" fillId="0" borderId="0" xfId="2" applyNumberFormat="1" applyFont="1" applyFill="1" applyBorder="1" applyAlignment="1">
      <alignment horizontal="left" vertical="center"/>
    </xf>
    <xf numFmtId="0" fontId="1" fillId="0" borderId="0" xfId="0" applyFont="1" applyFill="1" applyAlignment="1"/>
    <xf numFmtId="3" fontId="18" fillId="0" borderId="0" xfId="2" applyNumberFormat="1" applyFont="1" applyFill="1" applyBorder="1" applyAlignment="1">
      <alignment horizontal="left" vertical="center" wrapText="1"/>
    </xf>
    <xf numFmtId="3" fontId="12" fillId="0" borderId="0" xfId="2" applyNumberFormat="1" applyFont="1" applyFill="1" applyBorder="1" applyAlignment="1">
      <alignment horizontal="left" vertical="center"/>
    </xf>
    <xf numFmtId="0" fontId="12" fillId="0" borderId="0" xfId="0" applyFont="1" applyFill="1" applyBorder="1" applyAlignment="1">
      <alignment vertical="center" wrapText="1"/>
    </xf>
    <xf numFmtId="3" fontId="12" fillId="0" borderId="12" xfId="0" applyNumberFormat="1" applyFont="1" applyFill="1" applyBorder="1" applyAlignment="1">
      <alignment horizontal="center" vertical="center" wrapText="1"/>
    </xf>
    <xf numFmtId="3" fontId="12" fillId="0" borderId="40" xfId="0" applyNumberFormat="1" applyFont="1" applyFill="1" applyBorder="1" applyAlignment="1">
      <alignment horizontal="right" vertical="center" wrapText="1" indent="1"/>
    </xf>
    <xf numFmtId="3" fontId="12" fillId="0" borderId="41"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49" fontId="12" fillId="0" borderId="52" xfId="0" applyNumberFormat="1" applyFont="1" applyFill="1" applyBorder="1" applyAlignment="1">
      <alignment vertical="center" wrapText="1"/>
    </xf>
    <xf numFmtId="0" fontId="12" fillId="0" borderId="52" xfId="1" applyFont="1" applyFill="1" applyBorder="1" applyAlignment="1">
      <alignment vertical="center" wrapText="1"/>
    </xf>
    <xf numFmtId="0" fontId="12" fillId="0" borderId="33" xfId="1" applyFont="1" applyFill="1" applyBorder="1" applyAlignment="1">
      <alignment horizontal="left" vertical="center" wrapText="1"/>
    </xf>
    <xf numFmtId="3" fontId="12" fillId="0" borderId="47" xfId="0" applyNumberFormat="1" applyFont="1" applyFill="1" applyBorder="1" applyAlignment="1">
      <alignment horizontal="center" vertical="center" wrapText="1"/>
    </xf>
    <xf numFmtId="0" fontId="13" fillId="0" borderId="57" xfId="0" applyFont="1" applyFill="1" applyBorder="1" applyAlignment="1">
      <alignment vertical="center"/>
    </xf>
    <xf numFmtId="3" fontId="13" fillId="0" borderId="58" xfId="0" applyNumberFormat="1" applyFont="1" applyFill="1" applyBorder="1" applyAlignment="1">
      <alignment horizontal="right" vertical="center" indent="1"/>
    </xf>
    <xf numFmtId="3" fontId="13" fillId="0" borderId="26" xfId="0" applyNumberFormat="1" applyFont="1" applyFill="1" applyBorder="1" applyAlignment="1">
      <alignment horizontal="right" vertical="center" indent="1"/>
    </xf>
    <xf numFmtId="0" fontId="12" fillId="0" borderId="18" xfId="0" applyFont="1" applyFill="1" applyBorder="1" applyAlignment="1">
      <alignment horizontal="center" vertical="center" wrapText="1"/>
    </xf>
    <xf numFmtId="3" fontId="12" fillId="0" borderId="25" xfId="0" applyNumberFormat="1" applyFont="1" applyFill="1" applyBorder="1" applyAlignment="1">
      <alignment horizontal="center" vertical="center" wrapText="1"/>
    </xf>
    <xf numFmtId="165" fontId="12" fillId="0" borderId="25" xfId="0" applyNumberFormat="1" applyFont="1" applyFill="1" applyBorder="1" applyAlignment="1">
      <alignment horizontal="center" vertical="center" wrapText="1"/>
    </xf>
    <xf numFmtId="1" fontId="12" fillId="0" borderId="25" xfId="0" applyNumberFormat="1" applyFont="1" applyFill="1" applyBorder="1" applyAlignment="1">
      <alignment horizontal="center" vertical="center" wrapText="1"/>
    </xf>
    <xf numFmtId="2" fontId="12" fillId="0" borderId="2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59" xfId="0" applyFont="1" applyFill="1" applyBorder="1" applyAlignment="1">
      <alignment vertical="center" wrapText="1"/>
    </xf>
    <xf numFmtId="3" fontId="24"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indent="1"/>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0" fontId="15" fillId="0" borderId="0" xfId="3"/>
    <xf numFmtId="0" fontId="25" fillId="0" borderId="0" xfId="3" applyFont="1" applyFill="1" applyAlignment="1">
      <alignment horizontal="left" indent="6"/>
    </xf>
    <xf numFmtId="0" fontId="25" fillId="0" borderId="0" xfId="3" applyFont="1" applyFill="1" applyAlignment="1">
      <alignment horizontal="left"/>
    </xf>
    <xf numFmtId="0" fontId="26" fillId="0" borderId="0" xfId="3" applyFont="1"/>
    <xf numFmtId="0" fontId="27" fillId="0" borderId="0" xfId="3" applyFont="1" applyFill="1" applyAlignment="1">
      <alignment horizontal="left"/>
    </xf>
    <xf numFmtId="0" fontId="6" fillId="0" borderId="0" xfId="3" applyFont="1" applyBorder="1"/>
    <xf numFmtId="0" fontId="6" fillId="0" borderId="0" xfId="3" applyFont="1"/>
    <xf numFmtId="3" fontId="7" fillId="2" borderId="46" xfId="3" applyNumberFormat="1" applyFont="1" applyFill="1" applyBorder="1" applyAlignment="1">
      <alignment horizontal="center" vertical="center" wrapText="1"/>
    </xf>
    <xf numFmtId="0" fontId="8" fillId="0" borderId="9" xfId="3" applyFont="1" applyFill="1" applyBorder="1" applyAlignment="1">
      <alignment horizontal="center" vertical="center" textRotation="90" wrapText="1"/>
    </xf>
    <xf numFmtId="3" fontId="12" fillId="0" borderId="36" xfId="3" applyNumberFormat="1" applyFont="1" applyBorder="1" applyAlignment="1">
      <alignment horizontal="center" vertical="center"/>
    </xf>
    <xf numFmtId="168" fontId="12" fillId="0" borderId="34" xfId="4" applyNumberFormat="1" applyFont="1" applyBorder="1" applyAlignment="1">
      <alignment horizontal="center" vertical="center" wrapText="1"/>
    </xf>
    <xf numFmtId="0" fontId="12" fillId="0" borderId="34" xfId="3" applyFont="1" applyFill="1" applyBorder="1" applyAlignment="1">
      <alignment horizontal="center" vertical="center" wrapText="1"/>
    </xf>
    <xf numFmtId="0" fontId="12" fillId="0" borderId="35" xfId="3" applyFont="1" applyFill="1" applyBorder="1" applyAlignment="1">
      <alignment horizontal="left" vertical="center" wrapText="1"/>
    </xf>
    <xf numFmtId="168" fontId="10" fillId="0" borderId="0" xfId="3" applyNumberFormat="1" applyFont="1" applyBorder="1"/>
    <xf numFmtId="0" fontId="10" fillId="0" borderId="0" xfId="3" applyFont="1"/>
    <xf numFmtId="0" fontId="10" fillId="0" borderId="0" xfId="3" applyFont="1" applyBorder="1"/>
    <xf numFmtId="3" fontId="12" fillId="0" borderId="21" xfId="3" applyNumberFormat="1" applyFont="1" applyBorder="1" applyAlignment="1">
      <alignment horizontal="center" vertical="center"/>
    </xf>
    <xf numFmtId="168" fontId="12" fillId="0" borderId="24" xfId="4" applyNumberFormat="1" applyFont="1" applyBorder="1" applyAlignment="1">
      <alignment horizontal="center" vertical="center" wrapText="1"/>
    </xf>
    <xf numFmtId="0" fontId="12" fillId="0" borderId="24" xfId="3" applyFont="1" applyFill="1" applyBorder="1" applyAlignment="1">
      <alignment horizontal="center" vertical="center" wrapText="1"/>
    </xf>
    <xf numFmtId="0" fontId="12" fillId="0" borderId="22" xfId="3" applyFont="1" applyFill="1" applyBorder="1" applyAlignment="1">
      <alignment horizontal="left" vertical="center" wrapText="1"/>
    </xf>
    <xf numFmtId="3" fontId="30" fillId="0" borderId="0" xfId="3" applyNumberFormat="1" applyFont="1" applyBorder="1" applyAlignment="1">
      <alignment horizontal="left" vertical="center"/>
    </xf>
    <xf numFmtId="168" fontId="12" fillId="0" borderId="0" xfId="4" applyNumberFormat="1" applyFont="1" applyBorder="1" applyAlignment="1">
      <alignment horizontal="center" vertical="center" wrapText="1"/>
    </xf>
    <xf numFmtId="0" fontId="12" fillId="0" borderId="0" xfId="3" applyFont="1" applyFill="1" applyBorder="1" applyAlignment="1">
      <alignment horizontal="center" vertical="center" wrapText="1"/>
    </xf>
    <xf numFmtId="0" fontId="12" fillId="0" borderId="0" xfId="3" applyFont="1" applyFill="1" applyBorder="1" applyAlignment="1">
      <alignment horizontal="left" vertical="center" wrapText="1"/>
    </xf>
    <xf numFmtId="2" fontId="12" fillId="0" borderId="0" xfId="3" applyNumberFormat="1" applyFont="1" applyFill="1" applyBorder="1" applyAlignment="1">
      <alignment horizontal="center" vertical="center" wrapText="1"/>
    </xf>
    <xf numFmtId="0" fontId="31" fillId="0" borderId="0" xfId="3" applyFont="1" applyAlignment="1">
      <alignment horizontal="left"/>
    </xf>
    <xf numFmtId="0" fontId="32" fillId="0" borderId="0" xfId="3" applyFont="1"/>
    <xf numFmtId="0" fontId="32" fillId="0" borderId="0" xfId="3" applyFont="1" applyFill="1" applyAlignment="1"/>
    <xf numFmtId="0" fontId="1" fillId="0" borderId="0" xfId="3" applyFont="1"/>
    <xf numFmtId="0" fontId="15" fillId="0" borderId="0" xfId="3" applyFill="1"/>
    <xf numFmtId="165" fontId="7" fillId="0" borderId="21" xfId="0" applyNumberFormat="1" applyFont="1" applyFill="1" applyBorder="1" applyAlignment="1">
      <alignment horizontal="center" vertical="center" wrapText="1"/>
    </xf>
    <xf numFmtId="165" fontId="12" fillId="0" borderId="36" xfId="0" applyNumberFormat="1" applyFont="1" applyFill="1" applyBorder="1" applyAlignment="1">
      <alignment horizontal="center" vertical="center" wrapText="1"/>
    </xf>
    <xf numFmtId="165" fontId="19" fillId="0" borderId="0" xfId="2" applyNumberFormat="1" applyFont="1" applyFill="1" applyBorder="1" applyAlignment="1">
      <alignment horizontal="left" vertical="center" wrapText="1"/>
    </xf>
    <xf numFmtId="3" fontId="12" fillId="0" borderId="36" xfId="3" applyNumberFormat="1" applyFont="1" applyFill="1" applyBorder="1" applyAlignment="1">
      <alignment horizontal="center" vertical="center"/>
    </xf>
    <xf numFmtId="168" fontId="12" fillId="0" borderId="34" xfId="4" applyNumberFormat="1" applyFont="1" applyFill="1" applyBorder="1" applyAlignment="1">
      <alignment horizontal="center" vertical="center" wrapText="1"/>
    </xf>
    <xf numFmtId="168" fontId="10" fillId="0" borderId="0" xfId="3" applyNumberFormat="1" applyFont="1" applyFill="1" applyBorder="1"/>
    <xf numFmtId="0" fontId="10" fillId="0" borderId="0" xfId="3" applyFont="1" applyFill="1"/>
    <xf numFmtId="3" fontId="16" fillId="0" borderId="0" xfId="2" applyNumberFormat="1" applyFont="1" applyFill="1" applyBorder="1" applyAlignment="1">
      <alignment horizontal="left" vertical="center" wrapText="1"/>
    </xf>
    <xf numFmtId="3" fontId="19" fillId="0" borderId="0" xfId="2" applyNumberFormat="1" applyFont="1" applyFill="1" applyBorder="1" applyAlignment="1">
      <alignment horizontal="left" vertical="center" wrapText="1"/>
    </xf>
    <xf numFmtId="3" fontId="18" fillId="0" borderId="0" xfId="2" applyNumberFormat="1" applyFont="1" applyFill="1" applyBorder="1" applyAlignment="1">
      <alignment horizontal="left"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1" xfId="0" applyFont="1" applyFill="1" applyBorder="1" applyAlignment="1">
      <alignment horizontal="center" vertical="center" wrapText="1"/>
    </xf>
    <xf numFmtId="166" fontId="7" fillId="0" borderId="9" xfId="0" applyNumberFormat="1" applyFont="1" applyFill="1" applyBorder="1" applyAlignment="1">
      <alignment horizontal="center" textRotation="90" wrapText="1"/>
    </xf>
    <xf numFmtId="166" fontId="0" fillId="0" borderId="25" xfId="0" applyNumberFormat="1" applyFill="1" applyBorder="1"/>
    <xf numFmtId="0" fontId="7" fillId="0" borderId="9" xfId="0" applyFont="1" applyFill="1" applyBorder="1" applyAlignment="1">
      <alignment horizontal="center" textRotation="90" wrapText="1"/>
    </xf>
    <xf numFmtId="0" fontId="0" fillId="0" borderId="25" xfId="0" applyFill="1" applyBorder="1"/>
    <xf numFmtId="0" fontId="7" fillId="0" borderId="6" xfId="0" applyFont="1" applyFill="1" applyBorder="1" applyAlignment="1">
      <alignment horizontal="center" textRotation="90" wrapText="1"/>
    </xf>
    <xf numFmtId="0" fontId="7" fillId="0" borderId="24" xfId="0" applyFont="1" applyFill="1" applyBorder="1" applyAlignment="1">
      <alignment horizontal="center" textRotation="90" wrapText="1"/>
    </xf>
    <xf numFmtId="0" fontId="7" fillId="0" borderId="1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0" xfId="0" applyFont="1" applyFill="1" applyAlignment="1">
      <alignment horizontal="center"/>
    </xf>
    <xf numFmtId="0" fontId="7" fillId="0"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 xfId="0" applyFont="1" applyFill="1" applyBorder="1" applyAlignment="1">
      <alignment horizontal="center" textRotation="90" wrapText="1"/>
    </xf>
    <xf numFmtId="0" fontId="7" fillId="0" borderId="23" xfId="0" applyFont="1" applyFill="1" applyBorder="1" applyAlignment="1">
      <alignment horizontal="center" textRotation="90" wrapText="1"/>
    </xf>
    <xf numFmtId="3" fontId="7" fillId="0" borderId="6" xfId="0" applyNumberFormat="1" applyFont="1" applyFill="1" applyBorder="1" applyAlignment="1">
      <alignment horizontal="center" textRotation="90" wrapText="1"/>
    </xf>
    <xf numFmtId="3" fontId="7" fillId="0" borderId="24" xfId="0" applyNumberFormat="1" applyFont="1" applyFill="1" applyBorder="1" applyAlignment="1">
      <alignment horizontal="center" textRotation="90" wrapText="1"/>
    </xf>
    <xf numFmtId="165" fontId="7" fillId="0" borderId="6" xfId="0" applyNumberFormat="1" applyFont="1" applyFill="1" applyBorder="1" applyAlignment="1">
      <alignment horizontal="center" textRotation="90" wrapText="1"/>
    </xf>
    <xf numFmtId="165" fontId="7" fillId="0" borderId="24" xfId="0" applyNumberFormat="1" applyFont="1" applyFill="1" applyBorder="1" applyAlignment="1">
      <alignment horizontal="center" textRotation="90"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 fontId="7" fillId="0" borderId="6" xfId="0" applyNumberFormat="1" applyFont="1" applyFill="1" applyBorder="1" applyAlignment="1">
      <alignment horizontal="center" textRotation="90" wrapText="1"/>
    </xf>
    <xf numFmtId="1" fontId="7" fillId="0" borderId="24" xfId="0" applyNumberFormat="1" applyFont="1" applyFill="1" applyBorder="1" applyAlignment="1">
      <alignment horizontal="center" textRotation="90" wrapText="1"/>
    </xf>
    <xf numFmtId="2" fontId="7" fillId="0" borderId="9" xfId="0" applyNumberFormat="1" applyFont="1" applyFill="1" applyBorder="1" applyAlignment="1">
      <alignment horizontal="center" textRotation="90" wrapText="1"/>
    </xf>
    <xf numFmtId="2" fontId="0" fillId="0" borderId="25" xfId="0" applyNumberFormat="1" applyFill="1" applyBorder="1"/>
    <xf numFmtId="0" fontId="7" fillId="2" borderId="27"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6" xfId="3" applyFont="1" applyFill="1" applyBorder="1" applyAlignment="1">
      <alignment horizontal="center" textRotation="90" wrapText="1"/>
    </xf>
    <xf numFmtId="0" fontId="7" fillId="2" borderId="46" xfId="3" applyFont="1" applyFill="1" applyBorder="1" applyAlignment="1">
      <alignment horizontal="center" textRotation="90" wrapText="1"/>
    </xf>
    <xf numFmtId="0" fontId="7" fillId="0" borderId="6" xfId="3" applyFont="1" applyBorder="1" applyAlignment="1">
      <alignment horizontal="center" textRotation="90" wrapText="1"/>
    </xf>
    <xf numFmtId="0" fontId="29" fillId="0" borderId="46" xfId="3" applyFont="1" applyBorder="1" applyAlignment="1">
      <alignment horizontal="center"/>
    </xf>
    <xf numFmtId="0" fontId="7" fillId="0" borderId="6" xfId="3" applyFont="1" applyFill="1" applyBorder="1" applyAlignment="1">
      <alignment horizontal="center" textRotation="90" wrapText="1"/>
    </xf>
    <xf numFmtId="0" fontId="7" fillId="0" borderId="46" xfId="3" applyFont="1" applyFill="1" applyBorder="1" applyAlignment="1">
      <alignment horizontal="center" textRotation="90" wrapText="1"/>
    </xf>
    <xf numFmtId="0" fontId="22" fillId="0" borderId="0" xfId="3" applyFont="1" applyAlignment="1">
      <alignment horizontal="center"/>
    </xf>
    <xf numFmtId="0" fontId="28" fillId="0" borderId="0" xfId="3" applyFont="1" applyAlignment="1">
      <alignment horizontal="center"/>
    </xf>
    <xf numFmtId="0" fontId="28" fillId="0" borderId="0" xfId="3" applyFont="1" applyBorder="1" applyAlignment="1">
      <alignment horizontal="right"/>
    </xf>
    <xf numFmtId="0" fontId="7" fillId="2" borderId="31" xfId="3" applyFont="1" applyFill="1" applyBorder="1" applyAlignment="1">
      <alignment horizontal="center" vertical="center" wrapText="1"/>
    </xf>
    <xf numFmtId="0" fontId="7" fillId="2" borderId="5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15" fillId="0" borderId="5" xfId="3" applyBorder="1"/>
    <xf numFmtId="0" fontId="7" fillId="2" borderId="9" xfId="3" applyFont="1" applyFill="1" applyBorder="1" applyAlignment="1">
      <alignment horizontal="center" textRotation="90" wrapText="1"/>
    </xf>
    <xf numFmtId="0" fontId="7" fillId="2" borderId="16" xfId="3" applyFont="1" applyFill="1" applyBorder="1" applyAlignment="1">
      <alignment horizontal="center" textRotation="90" wrapText="1"/>
    </xf>
    <xf numFmtId="0" fontId="7" fillId="0" borderId="7"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15" fillId="0" borderId="16" xfId="3" applyBorder="1"/>
    <xf numFmtId="0" fontId="7" fillId="0" borderId="32" xfId="3" applyFont="1" applyFill="1" applyBorder="1" applyAlignment="1">
      <alignment horizontal="center" vertical="center" wrapText="1"/>
    </xf>
    <xf numFmtId="0" fontId="7" fillId="0" borderId="47" xfId="3" applyFont="1" applyFill="1" applyBorder="1" applyAlignment="1">
      <alignment horizontal="center" vertical="center" wrapText="1"/>
    </xf>
    <xf numFmtId="3" fontId="16" fillId="0" borderId="0" xfId="2" applyNumberFormat="1" applyFont="1" applyFill="1" applyBorder="1" applyAlignment="1">
      <alignment vertical="center" wrapText="1"/>
    </xf>
    <xf numFmtId="165" fontId="16" fillId="0" borderId="0" xfId="2"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165" fontId="7" fillId="0" borderId="12" xfId="0" applyNumberFormat="1"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7" fillId="0" borderId="15" xfId="0" applyFont="1" applyFill="1" applyBorder="1" applyAlignment="1">
      <alignment horizontal="center" textRotation="90" wrapText="1"/>
    </xf>
    <xf numFmtId="3" fontId="7" fillId="0" borderId="16" xfId="0" applyNumberFormat="1" applyFont="1" applyFill="1" applyBorder="1" applyAlignment="1">
      <alignment horizontal="center" textRotation="90" wrapText="1"/>
    </xf>
    <xf numFmtId="165" fontId="7" fillId="0" borderId="16" xfId="0" applyNumberFormat="1" applyFont="1" applyFill="1" applyBorder="1" applyAlignment="1">
      <alignment horizontal="center" textRotation="90" wrapText="1"/>
    </xf>
    <xf numFmtId="0" fontId="7" fillId="0" borderId="16" xfId="0" applyFont="1" applyFill="1" applyBorder="1" applyAlignment="1">
      <alignment horizontal="center" textRotation="90" wrapText="1"/>
    </xf>
    <xf numFmtId="0" fontId="7" fillId="0" borderId="1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1" fontId="7" fillId="0" borderId="16" xfId="0" applyNumberFormat="1" applyFont="1" applyFill="1" applyBorder="1" applyAlignment="1">
      <alignment horizontal="center" textRotation="90" wrapText="1"/>
    </xf>
    <xf numFmtId="2" fontId="7" fillId="0" borderId="16" xfId="0" applyNumberFormat="1" applyFont="1" applyFill="1" applyBorder="1" applyAlignment="1">
      <alignment horizontal="center" textRotation="90" wrapText="1"/>
    </xf>
    <xf numFmtId="166" fontId="7" fillId="0" borderId="16" xfId="0" applyNumberFormat="1" applyFont="1" applyFill="1" applyBorder="1" applyAlignment="1">
      <alignment horizontal="center" textRotation="90" wrapText="1"/>
    </xf>
    <xf numFmtId="0" fontId="13" fillId="3" borderId="30" xfId="0" applyFont="1" applyFill="1" applyBorder="1" applyAlignment="1">
      <alignment vertical="center"/>
    </xf>
    <xf numFmtId="3" fontId="12" fillId="3" borderId="30" xfId="0" applyNumberFormat="1" applyFont="1" applyFill="1" applyBorder="1" applyAlignment="1">
      <alignment horizontal="right" vertical="center" wrapText="1" indent="1"/>
    </xf>
    <xf numFmtId="3" fontId="12" fillId="3" borderId="35" xfId="0" applyNumberFormat="1" applyFont="1" applyFill="1" applyBorder="1" applyAlignment="1">
      <alignment horizontal="right" vertical="center" wrapText="1" indent="1"/>
    </xf>
  </cellXfs>
  <cellStyles count="5">
    <cellStyle name="Обычный" xfId="0" builtinId="0"/>
    <cellStyle name="Обычный 2" xfId="1"/>
    <cellStyle name="Обычный 4" xfId="3"/>
    <cellStyle name="Обычный_доп81 перечень Евро-3" xfId="2"/>
    <cellStyle name="Финансов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0;&#1051;&#1068;&#1041;&#1048;&#1053;&#1040;/1.%20&#1056;&#1040;&#1041;&#1054;&#1063;&#1040;&#1071;/1.%20&#1057;&#1045;&#1056;&#1048;&#1049;&#1053;&#1040;&#1071;%20&#1058;&#1045;&#1061;&#1053;&#1048;&#1050;&#1040;/2021%20&#1043;&#1054;&#1044;/&#1055;&#1056;&#1045;&#1049;&#1057;&#1050;&#1059;&#1056;&#1040;&#1053;&#1058;&#1067;/&#1040;&#1055;&#1056;&#1045;&#1051;&#1068;/2021%2002%2025%20&#1056;&#1040;&#1057;&#1063;&#1045;&#1058;%20&#1040;&#1042;&#1058;&#1054;%20&#1089;%2001%2004%202021%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52a2_293_NOA\&#1040;&#1051;&#1068;&#1041;&#1048;&#1053;&#1040;\1.%20&#1056;&#1040;&#1041;&#1054;&#1063;&#1040;&#1071;\1.%20&#1057;&#1045;&#1056;&#1048;&#1049;&#1053;&#1040;&#1071;%20&#1058;&#1045;&#1061;&#1053;&#1048;&#1050;&#1040;\2020%20&#1043;&#1054;&#1044;\&#1044;&#1054;&#1055;&#1054;&#1051;&#1053;&#1045;&#1053;&#1048;&#1071;\&#1076;&#1086;&#1087;%2068%20&#1089;&#1072;&#1084;&#1086;&#1089;&#1074;&#1072;&#1083;&#1099;%2065115,%206520%20&#1070;&#10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 шасси самосвалов"/>
      <sheetName val="Лист ОПЦИИ"/>
      <sheetName val="Лист ОПЦИИ (2)"/>
      <sheetName val="Лист1"/>
      <sheetName val="шас тяж"/>
      <sheetName val="сам тяж"/>
      <sheetName val="шас6х6"/>
      <sheetName val="борт6х6"/>
      <sheetName val="сед.тяг"/>
      <sheetName val="4308"/>
      <sheetName val="шас6х4"/>
      <sheetName val="65111"/>
      <sheetName val="борт6х4"/>
      <sheetName val="сам"/>
      <sheetName val="ДИНАМИКА"/>
      <sheetName val="затраты на февраль 2019"/>
      <sheetName val="Осн прайс А "/>
      <sheetName val="Доп. прайс В"/>
      <sheetName val="спец.прайс "/>
      <sheetName val="опции"/>
    </sheetNames>
    <sheetDataSet>
      <sheetData sheetId="0" refreshError="1"/>
      <sheetData sheetId="1" refreshError="1"/>
      <sheetData sheetId="2" refreshError="1"/>
      <sheetData sheetId="3" refreshError="1"/>
      <sheetData sheetId="4" refreshError="1">
        <row r="6">
          <cell r="A6" t="str">
            <v>АВТОМОБИЛИ-ШАССИ</v>
          </cell>
        </row>
        <row r="7">
          <cell r="A7" t="str">
            <v>5325-1001-69(G5)</v>
          </cell>
          <cell r="B7">
            <v>3720000</v>
          </cell>
          <cell r="C7">
            <v>1.014516129032258</v>
          </cell>
          <cell r="D7">
            <v>3774000</v>
          </cell>
          <cell r="E7">
            <v>3682000</v>
          </cell>
          <cell r="AB7">
            <v>12000</v>
          </cell>
          <cell r="AD7">
            <v>60000</v>
          </cell>
          <cell r="AE7">
            <v>4000</v>
          </cell>
          <cell r="AM7">
            <v>16000</v>
          </cell>
          <cell r="AO7" t="str">
            <v>4х2</v>
          </cell>
          <cell r="AP7">
            <v>2</v>
          </cell>
          <cell r="AQ7">
            <v>12.55</v>
          </cell>
          <cell r="AR7">
            <v>250</v>
          </cell>
          <cell r="AS7">
            <v>242</v>
          </cell>
          <cell r="AT7" t="str">
            <v>ZF6</v>
          </cell>
          <cell r="AU7">
            <v>4.3</v>
          </cell>
          <cell r="AV7">
            <v>6600</v>
          </cell>
          <cell r="AW7" t="str">
            <v>─</v>
          </cell>
          <cell r="AX7" t="str">
            <v>315/70 R22,5</v>
          </cell>
          <cell r="AY7">
            <v>300</v>
          </cell>
          <cell r="AZ7" t="str">
            <v>─</v>
          </cell>
          <cell r="BA7" t="str">
            <v>дв. Сummins ISB6.7Е5 250 (Е-5), система нейтрализ. ОГ(AdBlue), КПП ZF6S1000, вед. мост Daimler HL6 на пн.подвеске, МКБ, ECAS, EBS, ESP, ASR, каб. Daimler (низкая), кондиционер, отопитель каб. Webasto AT 2000 STC, ДЗК, тахограф российского стандарта с блоком СКЗИ, УВЭОС</v>
          </cell>
          <cell r="BB7">
            <v>54000</v>
          </cell>
        </row>
        <row r="8">
          <cell r="A8" t="str">
            <v>5325-1002-69(G5)</v>
          </cell>
          <cell r="B8">
            <v>3742000</v>
          </cell>
          <cell r="C8">
            <v>1.0152324959914485</v>
          </cell>
          <cell r="D8">
            <v>3799000</v>
          </cell>
          <cell r="E8">
            <v>3682000</v>
          </cell>
          <cell r="H8">
            <v>53000</v>
          </cell>
          <cell r="M8">
            <v>22000</v>
          </cell>
          <cell r="O8">
            <v>3000</v>
          </cell>
          <cell r="AB8">
            <v>12000</v>
          </cell>
          <cell r="AE8">
            <v>4000</v>
          </cell>
          <cell r="AL8">
            <v>7000</v>
          </cell>
          <cell r="AM8">
            <v>16000</v>
          </cell>
          <cell r="AO8" t="str">
            <v>4х2</v>
          </cell>
          <cell r="AP8">
            <v>2</v>
          </cell>
          <cell r="AQ8">
            <v>12.51</v>
          </cell>
          <cell r="AR8">
            <v>250</v>
          </cell>
          <cell r="AS8">
            <v>242</v>
          </cell>
          <cell r="AT8" t="str">
            <v>ZF9</v>
          </cell>
          <cell r="AU8">
            <v>5.875</v>
          </cell>
          <cell r="AV8">
            <v>4550</v>
          </cell>
          <cell r="AW8" t="str">
            <v>─</v>
          </cell>
          <cell r="AX8" t="str">
            <v>315/80 R22,5</v>
          </cell>
          <cell r="AY8">
            <v>300</v>
          </cell>
          <cell r="AZ8" t="str">
            <v>─</v>
          </cell>
          <cell r="BA8" t="str">
            <v>дв. Сummins ISB6.7Е5 250 (Е-5), система нейтрализ. ОГ(AdBlue), КПП ZF9S1310, КОМ ZF NH/1c, вед. мост Daimler HL6 на пн.подвеске, МКБ, ECAS, EBS, ESP, ASR, каб. Daimler (низкая), кондиционер, отопитель каб. Webasto AT 2000 STC, ДЗК, тахограф российского стандарта с блоком СКЗИ, УВЭОС</v>
          </cell>
          <cell r="BB8">
            <v>57000</v>
          </cell>
        </row>
        <row r="9">
          <cell r="A9" t="str">
            <v>5325-1073-69(G5)</v>
          </cell>
          <cell r="B9">
            <v>3877000</v>
          </cell>
          <cell r="C9">
            <v>1.0196027856590146</v>
          </cell>
          <cell r="D9">
            <v>3953000</v>
          </cell>
          <cell r="E9">
            <v>3682000</v>
          </cell>
          <cell r="H9">
            <v>128000</v>
          </cell>
          <cell r="T9">
            <v>20000</v>
          </cell>
          <cell r="AB9">
            <v>4000</v>
          </cell>
          <cell r="AD9">
            <v>98500</v>
          </cell>
          <cell r="AE9">
            <v>4000</v>
          </cell>
          <cell r="AM9">
            <v>16000</v>
          </cell>
          <cell r="AO9" t="str">
            <v>4х2</v>
          </cell>
          <cell r="AP9">
            <v>2</v>
          </cell>
          <cell r="AQ9">
            <v>11.52</v>
          </cell>
          <cell r="AR9">
            <v>250</v>
          </cell>
          <cell r="AS9">
            <v>242</v>
          </cell>
          <cell r="AT9" t="str">
            <v>ZF
9АS</v>
          </cell>
          <cell r="AU9">
            <v>4.3</v>
          </cell>
          <cell r="AV9">
            <v>6500</v>
          </cell>
          <cell r="AW9">
            <v>1</v>
          </cell>
          <cell r="AX9" t="str">
            <v>315/70 R22,5</v>
          </cell>
          <cell r="AY9">
            <v>210</v>
          </cell>
          <cell r="AZ9" t="str">
            <v>─</v>
          </cell>
          <cell r="BA9" t="str">
            <v>дв. Сummins ISB6.7Е5 250 (Е-5), система нейтрализ. ОГ(AdBlue), КПП 9AS1310TO, вед. мост Hande, МКБ, ECAS, EBS, ESP, ASR, каб. Daimler (низкая), кондиционер, отопитель каб. Webasto AT 2000 STC,  ДЗК, тахограф российского стандарта с блоком СКЗИ, УВЭОС</v>
          </cell>
          <cell r="BB9">
            <v>76000</v>
          </cell>
        </row>
        <row r="10">
          <cell r="A10" t="str">
            <v>53605-773010-48(A5)</v>
          </cell>
          <cell r="B10">
            <v>2655000</v>
          </cell>
          <cell r="C10">
            <v>1.0192090395480227</v>
          </cell>
          <cell r="D10">
            <v>2706000</v>
          </cell>
          <cell r="E10">
            <v>2636000</v>
          </cell>
          <cell r="S10">
            <v>7000</v>
          </cell>
          <cell r="Y10">
            <v>26700</v>
          </cell>
          <cell r="AB10">
            <v>4000</v>
          </cell>
          <cell r="AE10">
            <v>4000</v>
          </cell>
          <cell r="AI10">
            <v>5000</v>
          </cell>
          <cell r="AL10">
            <v>7000</v>
          </cell>
          <cell r="AM10">
            <v>16000</v>
          </cell>
          <cell r="AO10" t="str">
            <v>4х2</v>
          </cell>
          <cell r="AP10">
            <v>2</v>
          </cell>
          <cell r="AQ10">
            <v>13.895</v>
          </cell>
          <cell r="AR10">
            <v>300</v>
          </cell>
          <cell r="AS10">
            <v>292</v>
          </cell>
          <cell r="AT10">
            <v>154</v>
          </cell>
          <cell r="AU10">
            <v>6.33</v>
          </cell>
          <cell r="AV10">
            <v>3990</v>
          </cell>
          <cell r="AW10" t="str">
            <v>–</v>
          </cell>
          <cell r="AX10" t="str">
            <v>315/80R22,5</v>
          </cell>
          <cell r="AY10">
            <v>210</v>
          </cell>
          <cell r="AZ10" t="str">
            <v>–</v>
          </cell>
          <cell r="BA10" t="str">
            <v>МКБ, дв. Cummins ISB6.7E5 300 (Е-5), ТНВД BOSCH, система нейтрализ. ОГ(AdBlue), Common Rail, аэродинам.козырек, ДЗК, боковая защита, тахограф российского стандарта с блоком СКЗИ, УВЭОС</v>
          </cell>
          <cell r="BB10">
            <v>51000</v>
          </cell>
        </row>
        <row r="11">
          <cell r="A11" t="str">
            <v>53605-3950-48(A5)</v>
          </cell>
          <cell r="B11">
            <v>2737000</v>
          </cell>
          <cell r="C11">
            <v>1.0233832663500182</v>
          </cell>
          <cell r="D11">
            <v>2801000</v>
          </cell>
          <cell r="E11">
            <v>2636000</v>
          </cell>
          <cell r="G11">
            <v>80000</v>
          </cell>
          <cell r="M11">
            <v>22000</v>
          </cell>
          <cell r="N11">
            <v>27000</v>
          </cell>
          <cell r="O11">
            <v>3000</v>
          </cell>
          <cell r="AB11">
            <v>4000</v>
          </cell>
          <cell r="AD11">
            <v>12500</v>
          </cell>
          <cell r="AM11">
            <v>16000</v>
          </cell>
          <cell r="AO11" t="str">
            <v>4х2</v>
          </cell>
          <cell r="AP11">
            <v>2</v>
          </cell>
          <cell r="AQ11">
            <v>13.8</v>
          </cell>
          <cell r="AR11">
            <v>300</v>
          </cell>
          <cell r="AS11">
            <v>292</v>
          </cell>
          <cell r="AT11" t="str">
            <v>ZF9</v>
          </cell>
          <cell r="AU11">
            <v>6.33</v>
          </cell>
          <cell r="AV11">
            <v>4670</v>
          </cell>
          <cell r="AW11" t="str">
            <v>–</v>
          </cell>
          <cell r="AX11" t="str">
            <v>315/80R22,5</v>
          </cell>
          <cell r="AY11">
            <v>210</v>
          </cell>
          <cell r="AZ11" t="str">
            <v>–</v>
          </cell>
          <cell r="BA11" t="str">
            <v>МКБ, дв. Cummins ISB6.7E5 300 (Е-5), ТНВД BOSCH, система нейтрализ. ОГ(AdBlue), Common Rail, КОМ ZF с насосом, УВЭОС</v>
          </cell>
          <cell r="BB11">
            <v>64000</v>
          </cell>
        </row>
        <row r="12">
          <cell r="A12" t="str">
            <v>53605-773950-48(A5)</v>
          </cell>
          <cell r="B12">
            <v>2622000</v>
          </cell>
          <cell r="C12">
            <v>1.0190694126620901</v>
          </cell>
          <cell r="D12">
            <v>2672000</v>
          </cell>
          <cell r="E12">
            <v>2636000</v>
          </cell>
          <cell r="O12">
            <v>3000</v>
          </cell>
          <cell r="AB12">
            <v>4000</v>
          </cell>
          <cell r="AD12">
            <v>12500</v>
          </cell>
          <cell r="AM12">
            <v>16000</v>
          </cell>
          <cell r="AO12" t="str">
            <v>4х2</v>
          </cell>
          <cell r="AP12">
            <v>2</v>
          </cell>
          <cell r="AQ12">
            <v>13.8</v>
          </cell>
          <cell r="AR12">
            <v>300</v>
          </cell>
          <cell r="AS12">
            <v>292</v>
          </cell>
          <cell r="AT12">
            <v>154</v>
          </cell>
          <cell r="AU12">
            <v>6.33</v>
          </cell>
          <cell r="AV12">
            <v>4670</v>
          </cell>
          <cell r="AW12" t="str">
            <v>–</v>
          </cell>
          <cell r="AX12" t="str">
            <v>315/80R22,5</v>
          </cell>
          <cell r="AY12">
            <v>210</v>
          </cell>
          <cell r="AZ12" t="str">
            <v>–</v>
          </cell>
          <cell r="BA12" t="str">
            <v>МКБ, дв. Cummins ISB6.7E5 300 (Е-5), ТНВД BOSCH, система нейтрализ. ОГ(AdBlue), Common Rail, УВЭОС</v>
          </cell>
          <cell r="BB12">
            <v>50000</v>
          </cell>
        </row>
        <row r="13">
          <cell r="A13" t="str">
            <v>53605-3951-48(A5)</v>
          </cell>
          <cell r="B13">
            <v>2721000</v>
          </cell>
          <cell r="C13">
            <v>1.0194781330393239</v>
          </cell>
          <cell r="D13">
            <v>2774000</v>
          </cell>
          <cell r="E13">
            <v>2636000</v>
          </cell>
          <cell r="G13">
            <v>80000</v>
          </cell>
          <cell r="M13">
            <v>22000</v>
          </cell>
          <cell r="O13">
            <v>3000</v>
          </cell>
          <cell r="AB13">
            <v>4000</v>
          </cell>
          <cell r="AD13">
            <v>12500</v>
          </cell>
          <cell r="AM13">
            <v>16000</v>
          </cell>
          <cell r="AO13" t="str">
            <v>4х2</v>
          </cell>
          <cell r="AP13">
            <v>2</v>
          </cell>
          <cell r="AQ13">
            <v>13.8</v>
          </cell>
          <cell r="AR13">
            <v>300</v>
          </cell>
          <cell r="AS13">
            <v>292</v>
          </cell>
          <cell r="AT13" t="str">
            <v>ZF9</v>
          </cell>
          <cell r="AU13">
            <v>6.33</v>
          </cell>
          <cell r="AV13">
            <v>4670</v>
          </cell>
          <cell r="AW13" t="str">
            <v>–</v>
          </cell>
          <cell r="AX13" t="str">
            <v>315/80R22,5</v>
          </cell>
          <cell r="AY13">
            <v>210</v>
          </cell>
          <cell r="AZ13" t="str">
            <v>–</v>
          </cell>
          <cell r="BA13" t="str">
            <v>МКБ, дв. Cummins ISB6.7E5 300 (Е-5), ТНВД BOSCH, система нейтрализ. ОГ(AdBlue), Common Rail, КОМ ZF с фланцем, УВЭОС</v>
          </cell>
          <cell r="BB13">
            <v>53000</v>
          </cell>
        </row>
        <row r="14">
          <cell r="A14" t="str">
            <v>53605-3952-48(A5)</v>
          </cell>
          <cell r="B14">
            <v>2747000</v>
          </cell>
          <cell r="C14">
            <v>1.0232981434291955</v>
          </cell>
          <cell r="D14">
            <v>2811000</v>
          </cell>
          <cell r="E14">
            <v>2636000</v>
          </cell>
          <cell r="G14">
            <v>80000</v>
          </cell>
          <cell r="M14">
            <v>22000</v>
          </cell>
          <cell r="N14">
            <v>27000</v>
          </cell>
          <cell r="O14">
            <v>3000</v>
          </cell>
          <cell r="Q14">
            <v>10000</v>
          </cell>
          <cell r="AB14">
            <v>4000</v>
          </cell>
          <cell r="AD14">
            <v>12500</v>
          </cell>
          <cell r="AM14">
            <v>16000</v>
          </cell>
          <cell r="AO14" t="str">
            <v>4х2</v>
          </cell>
          <cell r="AP14">
            <v>2</v>
          </cell>
          <cell r="AQ14">
            <v>13.8</v>
          </cell>
          <cell r="AR14">
            <v>300</v>
          </cell>
          <cell r="AS14">
            <v>292</v>
          </cell>
          <cell r="AT14" t="str">
            <v>ZF9</v>
          </cell>
          <cell r="AU14">
            <v>6.33</v>
          </cell>
          <cell r="AV14">
            <v>4670</v>
          </cell>
          <cell r="AW14" t="str">
            <v>–</v>
          </cell>
          <cell r="AX14" t="str">
            <v>315/80R22,5</v>
          </cell>
          <cell r="AY14">
            <v>210</v>
          </cell>
          <cell r="AZ14" t="str">
            <v>–</v>
          </cell>
          <cell r="BA14" t="str">
            <v>МКБ, дв. Cummins ISB6.7E5 300 (Е-5), ТНВД BOSCH, система нейтрализ. ОГ(AdBlue), Common Rail, КОМ ZF с насосом, выхлоп вверх, УВЭОС</v>
          </cell>
          <cell r="BB14">
            <v>64000</v>
          </cell>
        </row>
        <row r="15">
          <cell r="A15" t="str">
            <v>53605-3953-48(A5)</v>
          </cell>
          <cell r="B15">
            <v>2731000</v>
          </cell>
          <cell r="C15">
            <v>1.0194068106920542</v>
          </cell>
          <cell r="D15">
            <v>2784000</v>
          </cell>
          <cell r="E15">
            <v>2636000</v>
          </cell>
          <cell r="G15">
            <v>80000</v>
          </cell>
          <cell r="M15">
            <v>22000</v>
          </cell>
          <cell r="O15">
            <v>3000</v>
          </cell>
          <cell r="Q15">
            <v>10000</v>
          </cell>
          <cell r="AB15">
            <v>4000</v>
          </cell>
          <cell r="AD15">
            <v>12500</v>
          </cell>
          <cell r="AM15">
            <v>16000</v>
          </cell>
          <cell r="AO15" t="str">
            <v>4х2</v>
          </cell>
          <cell r="AP15">
            <v>2</v>
          </cell>
          <cell r="AQ15">
            <v>14.025</v>
          </cell>
          <cell r="AR15">
            <v>300</v>
          </cell>
          <cell r="AS15">
            <v>292</v>
          </cell>
          <cell r="AT15" t="str">
            <v>ZF9</v>
          </cell>
          <cell r="AU15">
            <v>6.33</v>
          </cell>
          <cell r="AV15">
            <v>4670</v>
          </cell>
          <cell r="AW15" t="str">
            <v>–</v>
          </cell>
          <cell r="AX15" t="str">
            <v>315/80R22,5</v>
          </cell>
          <cell r="AY15">
            <v>210</v>
          </cell>
          <cell r="AZ15" t="str">
            <v>–</v>
          </cell>
          <cell r="BA15" t="str">
            <v>МКБ, дв. Cummins ISB6.7E5 300 (Е-5), ТНВД BOSCH, система нейтрализ. ОГ(AdBlue), Common Rail, КОМ ZF с фланцем, выхлоп вверх, УВЭОС</v>
          </cell>
          <cell r="BB15">
            <v>53000</v>
          </cell>
        </row>
        <row r="16">
          <cell r="A16" t="str">
            <v>53605-3954-48(A5)</v>
          </cell>
          <cell r="B16">
            <v>2816000</v>
          </cell>
          <cell r="C16">
            <v>1.0213068181818181</v>
          </cell>
          <cell r="D16">
            <v>2876000</v>
          </cell>
          <cell r="E16">
            <v>2636000</v>
          </cell>
          <cell r="G16">
            <v>80000</v>
          </cell>
          <cell r="K16">
            <v>105000</v>
          </cell>
          <cell r="Q16">
            <v>10000</v>
          </cell>
          <cell r="S16">
            <v>7000</v>
          </cell>
          <cell r="AB16">
            <v>4000</v>
          </cell>
          <cell r="AD16">
            <v>12500</v>
          </cell>
          <cell r="AI16">
            <v>5000</v>
          </cell>
          <cell r="AM16">
            <v>16000</v>
          </cell>
          <cell r="AO16" t="str">
            <v>4х2</v>
          </cell>
          <cell r="AP16">
            <v>2</v>
          </cell>
          <cell r="AQ16">
            <v>14.025</v>
          </cell>
          <cell r="AR16">
            <v>300</v>
          </cell>
          <cell r="AS16">
            <v>292</v>
          </cell>
          <cell r="AT16" t="str">
            <v>ZF9</v>
          </cell>
          <cell r="AU16">
            <v>6.33</v>
          </cell>
          <cell r="AV16">
            <v>4670</v>
          </cell>
          <cell r="AW16" t="str">
            <v>–</v>
          </cell>
          <cell r="AX16" t="str">
            <v>315/80R22,5</v>
          </cell>
          <cell r="AY16">
            <v>210</v>
          </cell>
          <cell r="AZ16" t="str">
            <v>–</v>
          </cell>
          <cell r="BA16" t="str">
            <v>МКБ, дв. Cummins ISB6.7E5 300 (Е-5), ТНВД BOSCH, система нейтрализ. ОГ(AdBlue), Common Rail, КОМ FH 9767, аэродинам.козырек, выхлоп вверх, УВЭОС</v>
          </cell>
          <cell r="BB16">
            <v>60000</v>
          </cell>
        </row>
        <row r="17">
          <cell r="A17" t="str">
            <v>6520-3010-53</v>
          </cell>
          <cell r="B17">
            <v>4030000</v>
          </cell>
          <cell r="C17">
            <v>1.019106699751861</v>
          </cell>
          <cell r="D17">
            <v>4107000</v>
          </cell>
          <cell r="E17">
            <v>3997000</v>
          </cell>
          <cell r="M17">
            <v>22000</v>
          </cell>
          <cell r="N17">
            <v>27000</v>
          </cell>
          <cell r="S17">
            <v>7000</v>
          </cell>
          <cell r="Y17">
            <v>26700</v>
          </cell>
          <cell r="AE17">
            <v>4000</v>
          </cell>
          <cell r="AL17">
            <v>7000</v>
          </cell>
          <cell r="AM17">
            <v>16000</v>
          </cell>
          <cell r="AO17" t="str">
            <v>6х4</v>
          </cell>
          <cell r="AP17">
            <v>2</v>
          </cell>
          <cell r="AQ17">
            <v>23.675000000000001</v>
          </cell>
          <cell r="AR17">
            <v>400</v>
          </cell>
          <cell r="AS17">
            <v>400</v>
          </cell>
          <cell r="AT17" t="str">
            <v>ZF16</v>
          </cell>
          <cell r="AU17">
            <v>5.1100000000000003</v>
          </cell>
          <cell r="AV17">
            <v>4780</v>
          </cell>
          <cell r="AW17" t="str">
            <v>─</v>
          </cell>
          <cell r="AX17" t="str">
            <v>315/80R22,5</v>
          </cell>
          <cell r="AY17">
            <v>350</v>
          </cell>
          <cell r="AZ17" t="str">
            <v>─</v>
          </cell>
          <cell r="BA17" t="str">
            <v>МКБ, МОБ, дв. КАМАЗ-740.735-400 (E-5), топл. ап. BOSCH, система нейтрализ. ОГ(AdBlue),  ДЗК, КОМ c насосом, пневмоподв. каб., аэродинамич.козырек, боковая защита, тахограф российского стандарта с блоком СКЗИ, УВЭОС</v>
          </cell>
          <cell r="BB17">
            <v>77000</v>
          </cell>
        </row>
        <row r="18">
          <cell r="A18" t="str">
            <v>6520-4910-49(B5)</v>
          </cell>
          <cell r="B18">
            <v>4416000</v>
          </cell>
          <cell r="C18">
            <v>1.0208333333333333</v>
          </cell>
          <cell r="D18">
            <v>4508000</v>
          </cell>
          <cell r="E18">
            <v>3997000</v>
          </cell>
          <cell r="F18">
            <v>220000</v>
          </cell>
          <cell r="K18">
            <v>105000</v>
          </cell>
          <cell r="S18">
            <v>7000</v>
          </cell>
          <cell r="U18">
            <v>85000</v>
          </cell>
          <cell r="V18">
            <v>40000</v>
          </cell>
          <cell r="Y18">
            <v>26700</v>
          </cell>
          <cell r="AE18">
            <v>4000</v>
          </cell>
          <cell r="AL18">
            <v>7000</v>
          </cell>
          <cell r="AM18">
            <v>16000</v>
          </cell>
          <cell r="AO18" t="str">
            <v>6х4</v>
          </cell>
          <cell r="AP18">
            <v>2</v>
          </cell>
          <cell r="AQ18">
            <v>23.675000000000001</v>
          </cell>
          <cell r="AR18">
            <v>400</v>
          </cell>
          <cell r="AS18">
            <v>390</v>
          </cell>
          <cell r="AT18" t="str">
            <v>ZF16</v>
          </cell>
          <cell r="AU18">
            <v>5.1100000000000003</v>
          </cell>
          <cell r="AV18">
            <v>4780</v>
          </cell>
          <cell r="AW18" t="str">
            <v>─</v>
          </cell>
          <cell r="AX18" t="str">
            <v>315/80R22,5</v>
          </cell>
          <cell r="AY18">
            <v>350</v>
          </cell>
          <cell r="AZ18" t="str">
            <v>─</v>
          </cell>
          <cell r="BA18" t="str">
            <v xml:space="preserve">МКБ, МОБ, дв. Cummins ISL 400 50 (Е-5), топл. ап. BOSCH, Common Rail, система нейтрализ. ОГ (AdBlue),  ДЗК, КОМ  FH 9731, пневмоподв. каб., рестайлинг-2, кондиционер, тахограф российского стандарта с блоком СКЗИ, УВЭОС </v>
          </cell>
          <cell r="BB18">
            <v>92000</v>
          </cell>
        </row>
        <row r="19">
          <cell r="A19" t="str">
            <v>6520-3910-49(B5)</v>
          </cell>
          <cell r="B19">
            <v>4265000</v>
          </cell>
          <cell r="C19">
            <v>1.0213364595545136</v>
          </cell>
          <cell r="D19">
            <v>4356000</v>
          </cell>
          <cell r="E19">
            <v>3997000</v>
          </cell>
          <cell r="F19">
            <v>220000</v>
          </cell>
          <cell r="K19">
            <v>105000</v>
          </cell>
          <cell r="S19">
            <v>7000</v>
          </cell>
          <cell r="AE19">
            <v>4000</v>
          </cell>
          <cell r="AL19">
            <v>7000</v>
          </cell>
          <cell r="AM19">
            <v>16000</v>
          </cell>
          <cell r="AO19" t="str">
            <v>6х4</v>
          </cell>
          <cell r="AP19">
            <v>2</v>
          </cell>
          <cell r="AQ19">
            <v>23.675000000000001</v>
          </cell>
          <cell r="AR19">
            <v>400</v>
          </cell>
          <cell r="AS19">
            <v>390</v>
          </cell>
          <cell r="AT19" t="str">
            <v>ZF16</v>
          </cell>
          <cell r="AU19">
            <v>5.1100000000000003</v>
          </cell>
          <cell r="AV19">
            <v>4780</v>
          </cell>
          <cell r="AW19" t="str">
            <v>─</v>
          </cell>
          <cell r="AX19" t="str">
            <v>315/80R22,5</v>
          </cell>
          <cell r="AY19">
            <v>350</v>
          </cell>
          <cell r="AZ19" t="str">
            <v>─</v>
          </cell>
          <cell r="BA19" t="str">
            <v xml:space="preserve">МКБ, МОБ, дв. Cummins ISL 400 50 (Е-5), топл. ап. BOSCH, Common Rail, система нейтрализ. ОГ (AdBlue),  ДЗК, КОМ FH 9731, пневмоподв. каб., УВЭОС </v>
          </cell>
          <cell r="BB19">
            <v>91000</v>
          </cell>
        </row>
        <row r="20">
          <cell r="A20" t="str">
            <v>6520-3020-49(B5)</v>
          </cell>
          <cell r="B20">
            <v>4262000</v>
          </cell>
          <cell r="C20">
            <v>1.0227592679493196</v>
          </cell>
          <cell r="D20">
            <v>4359000</v>
          </cell>
          <cell r="E20">
            <v>3997000</v>
          </cell>
          <cell r="F20">
            <v>220000</v>
          </cell>
          <cell r="M20">
            <v>22000</v>
          </cell>
          <cell r="N20">
            <v>27000</v>
          </cell>
          <cell r="S20">
            <v>7000</v>
          </cell>
          <cell r="Y20">
            <v>26700</v>
          </cell>
          <cell r="AE20">
            <v>4000</v>
          </cell>
          <cell r="AG20">
            <v>20000</v>
          </cell>
          <cell r="AH20">
            <v>12000</v>
          </cell>
          <cell r="AL20">
            <v>7000</v>
          </cell>
          <cell r="AM20">
            <v>16000</v>
          </cell>
          <cell r="AO20" t="str">
            <v>6х4</v>
          </cell>
          <cell r="AP20">
            <v>2</v>
          </cell>
          <cell r="AQ20">
            <v>23.675000000000001</v>
          </cell>
          <cell r="AR20">
            <v>400</v>
          </cell>
          <cell r="AS20">
            <v>390</v>
          </cell>
          <cell r="AT20" t="str">
            <v>ZF16</v>
          </cell>
          <cell r="AU20">
            <v>5.1100000000000003</v>
          </cell>
          <cell r="AV20">
            <v>4780</v>
          </cell>
          <cell r="AW20" t="str">
            <v>─</v>
          </cell>
          <cell r="AX20" t="str">
            <v>315/80R22,5</v>
          </cell>
          <cell r="AY20">
            <v>350</v>
          </cell>
          <cell r="AZ20" t="str">
            <v>шк-пет.</v>
          </cell>
          <cell r="BA20" t="str">
            <v xml:space="preserve">МКБ, МОБ, дв. Cummins ISL 400 50 (Е-5), топл. ап. BOSCH, Common Rail, система нейтрализ. ОГ (AdBlue),  ДЗК, КОМ c насосом, аэродинамич.козырек, боковая зашита, пневмоподв. каб., тахограф российского стандарта с блоком СКЗИ, УВЭОС </v>
          </cell>
          <cell r="BB20">
            <v>97000</v>
          </cell>
        </row>
        <row r="21">
          <cell r="A21" t="str">
            <v>6520-3021-49(B5)</v>
          </cell>
          <cell r="B21">
            <v>4258000</v>
          </cell>
          <cell r="C21">
            <v>1.0227806481916393</v>
          </cell>
          <cell r="D21">
            <v>4355000</v>
          </cell>
          <cell r="E21">
            <v>3997000</v>
          </cell>
          <cell r="F21">
            <v>220000</v>
          </cell>
          <cell r="M21">
            <v>22000</v>
          </cell>
          <cell r="N21">
            <v>27000</v>
          </cell>
          <cell r="S21">
            <v>7000</v>
          </cell>
          <cell r="Y21">
            <v>26700</v>
          </cell>
          <cell r="AG21">
            <v>20000</v>
          </cell>
          <cell r="AH21">
            <v>12000</v>
          </cell>
          <cell r="AL21">
            <v>7000</v>
          </cell>
          <cell r="AM21">
            <v>16000</v>
          </cell>
          <cell r="AO21" t="str">
            <v>6х4</v>
          </cell>
          <cell r="AP21">
            <v>2</v>
          </cell>
          <cell r="AQ21">
            <v>23.824999999999999</v>
          </cell>
          <cell r="AR21">
            <v>400</v>
          </cell>
          <cell r="AS21">
            <v>390</v>
          </cell>
          <cell r="AT21" t="str">
            <v>ZF16</v>
          </cell>
          <cell r="AU21">
            <v>5.1100000000000003</v>
          </cell>
          <cell r="AV21">
            <v>4780</v>
          </cell>
          <cell r="AW21" t="str">
            <v>─</v>
          </cell>
          <cell r="AX21" t="str">
            <v>315/80R22,5</v>
          </cell>
          <cell r="AY21">
            <v>350</v>
          </cell>
          <cell r="AZ21" t="str">
            <v>шк-пет.</v>
          </cell>
          <cell r="BA21" t="str">
            <v xml:space="preserve">МКБ, МОБ, дв. Cummins ISL 400 50 (Е-5), топл. ап. BOSCH, Common Rail, система нейтрализ. ОГ (AdBlue),  КОМ c насосом, пневмоподв. каб., аэродинамич.козырек, боковая защита, тахограф российского стандарта с блоком СКЗИ, УВЭОС </v>
          </cell>
          <cell r="BB21">
            <v>97000</v>
          </cell>
        </row>
        <row r="22">
          <cell r="A22" t="str">
            <v>6520-3023-49(B5)</v>
          </cell>
          <cell r="B22">
            <v>4235000</v>
          </cell>
          <cell r="C22">
            <v>1.0229043683589139</v>
          </cell>
          <cell r="D22">
            <v>4332000</v>
          </cell>
          <cell r="E22">
            <v>3997000</v>
          </cell>
          <cell r="F22">
            <v>220000</v>
          </cell>
          <cell r="M22">
            <v>22000</v>
          </cell>
          <cell r="N22">
            <v>27000</v>
          </cell>
          <cell r="S22">
            <v>7000</v>
          </cell>
          <cell r="AE22">
            <v>4000</v>
          </cell>
          <cell r="AG22">
            <v>20000</v>
          </cell>
          <cell r="AH22">
            <v>12000</v>
          </cell>
          <cell r="AL22">
            <v>7000</v>
          </cell>
          <cell r="AM22">
            <v>16000</v>
          </cell>
          <cell r="AO22" t="str">
            <v>6х4</v>
          </cell>
          <cell r="AP22">
            <v>2</v>
          </cell>
          <cell r="AQ22">
            <v>23.675000000000001</v>
          </cell>
          <cell r="AR22">
            <v>400</v>
          </cell>
          <cell r="AS22">
            <v>390</v>
          </cell>
          <cell r="AT22" t="str">
            <v>ZF16</v>
          </cell>
          <cell r="AU22">
            <v>5.1100000000000003</v>
          </cell>
          <cell r="AV22">
            <v>4780</v>
          </cell>
          <cell r="AW22" t="str">
            <v>─</v>
          </cell>
          <cell r="AX22" t="str">
            <v>315/80R22,5</v>
          </cell>
          <cell r="AY22">
            <v>350</v>
          </cell>
          <cell r="AZ22" t="str">
            <v>шк-пет.</v>
          </cell>
          <cell r="BA22" t="str">
            <v xml:space="preserve">МКБ, МОБ, дв. Cummins ISL 400 50 (Е-5), топл. ап. BOSCH, Common Rail, система нейтрализ. ОГ (AdBlue),  ДЗК, КОМ c насосом, пневмоподв. каб., аэродинамич.козырек, боковая защита, УВЭОС </v>
          </cell>
          <cell r="BB22">
            <v>97000</v>
          </cell>
        </row>
        <row r="23">
          <cell r="A23" t="str">
            <v>6520-3035-48(A5)</v>
          </cell>
          <cell r="B23">
            <v>3886000</v>
          </cell>
          <cell r="C23">
            <v>1.0198147195059186</v>
          </cell>
          <cell r="D23">
            <v>3963000</v>
          </cell>
          <cell r="E23">
            <v>3997000</v>
          </cell>
          <cell r="J23">
            <v>-68000</v>
          </cell>
          <cell r="S23">
            <v>7000</v>
          </cell>
          <cell r="AE23">
            <v>4000</v>
          </cell>
          <cell r="AL23">
            <v>7000</v>
          </cell>
          <cell r="AM23">
            <v>16000</v>
          </cell>
          <cell r="AO23" t="str">
            <v>6х4</v>
          </cell>
          <cell r="AP23">
            <v>2</v>
          </cell>
          <cell r="AQ23">
            <v>23.2</v>
          </cell>
          <cell r="AR23">
            <v>300</v>
          </cell>
          <cell r="AS23">
            <v>292</v>
          </cell>
          <cell r="AT23" t="str">
            <v>ZF9</v>
          </cell>
          <cell r="AU23">
            <v>6.33</v>
          </cell>
          <cell r="AV23">
            <v>5580</v>
          </cell>
          <cell r="AW23" t="str">
            <v>─</v>
          </cell>
          <cell r="AX23" t="str">
            <v>315/80R22,5</v>
          </cell>
          <cell r="AY23">
            <v>350</v>
          </cell>
          <cell r="AZ23" t="str">
            <v>─</v>
          </cell>
          <cell r="BA23" t="str">
            <v>МКБ, МОБ, дв. Cummins ISB6.7E5 300 (Е-5), ТНВД BOSCH, система нейтрализ. ОГ (AdBlue), ДЗК, аэродинамич.козырек, боковая защита, пневмоподв.каб., УВЭОС</v>
          </cell>
          <cell r="BB23">
            <v>77000</v>
          </cell>
        </row>
        <row r="24">
          <cell r="A24" t="str">
            <v>6520-3072-53</v>
          </cell>
          <cell r="B24">
            <v>4122000</v>
          </cell>
          <cell r="C24">
            <v>1.0186802523047065</v>
          </cell>
          <cell r="D24">
            <v>4199000</v>
          </cell>
          <cell r="E24">
            <v>3997000</v>
          </cell>
          <cell r="M24">
            <v>22000</v>
          </cell>
          <cell r="N24">
            <v>27000</v>
          </cell>
          <cell r="O24">
            <v>3000</v>
          </cell>
          <cell r="S24">
            <v>7000</v>
          </cell>
          <cell r="Y24">
            <v>26700</v>
          </cell>
          <cell r="AD24">
            <v>50000</v>
          </cell>
          <cell r="AE24">
            <v>4000</v>
          </cell>
          <cell r="AG24">
            <v>20000</v>
          </cell>
          <cell r="AH24">
            <v>12000</v>
          </cell>
          <cell r="AK24">
            <v>7000</v>
          </cell>
          <cell r="AL24">
            <v>7000</v>
          </cell>
          <cell r="AM24">
            <v>16000</v>
          </cell>
          <cell r="AO24" t="str">
            <v>6х4</v>
          </cell>
          <cell r="AP24">
            <v>2</v>
          </cell>
          <cell r="AQ24">
            <v>23.175000000000001</v>
          </cell>
          <cell r="AR24">
            <v>400</v>
          </cell>
          <cell r="AS24">
            <v>400</v>
          </cell>
          <cell r="AT24" t="str">
            <v>ZF16</v>
          </cell>
          <cell r="AU24">
            <v>5.1100000000000003</v>
          </cell>
          <cell r="AV24">
            <v>7680</v>
          </cell>
          <cell r="AW24" t="str">
            <v>─</v>
          </cell>
          <cell r="AX24" t="str">
            <v>315/80R22,5</v>
          </cell>
          <cell r="AY24">
            <v>350</v>
          </cell>
          <cell r="AZ24" t="str">
            <v>шк-пет.</v>
          </cell>
          <cell r="BA24" t="str">
            <v xml:space="preserve">МКБ, МОБ, дв. КАМАЗ-740.735-400 (E-5), топл. ап. BOSCH, система нейтрализ. ОГ(AdBlue), КОМ c насосом, ДЗК, аэродинамич.козырек, боковая защита, пневмоподв. каб., тахограф российского стандарта с блоком СКЗИ, УВЭОС </v>
          </cell>
          <cell r="BB24">
            <v>77000</v>
          </cell>
        </row>
        <row r="25">
          <cell r="A25" t="str">
            <v>65201-3010-49(B5)</v>
          </cell>
          <cell r="B25">
            <v>4581000</v>
          </cell>
          <cell r="C25">
            <v>1.0229207596594629</v>
          </cell>
          <cell r="D25">
            <v>4686000</v>
          </cell>
          <cell r="E25">
            <v>4353000</v>
          </cell>
          <cell r="F25">
            <v>220000</v>
          </cell>
          <cell r="M25">
            <v>22000</v>
          </cell>
          <cell r="N25">
            <v>27000</v>
          </cell>
          <cell r="O25">
            <v>3000</v>
          </cell>
          <cell r="S25">
            <v>7000</v>
          </cell>
          <cell r="Y25">
            <v>26700</v>
          </cell>
          <cell r="AB25">
            <v>4000</v>
          </cell>
          <cell r="AE25" t="str">
            <v>+</v>
          </cell>
          <cell r="AI25" t="str">
            <v>+</v>
          </cell>
          <cell r="AL25">
            <v>7000</v>
          </cell>
          <cell r="AM25">
            <v>16000</v>
          </cell>
          <cell r="AO25" t="str">
            <v>8х4</v>
          </cell>
          <cell r="AP25">
            <v>2</v>
          </cell>
          <cell r="AQ25">
            <v>30.07</v>
          </cell>
          <cell r="AR25">
            <v>400</v>
          </cell>
          <cell r="AS25">
            <v>390</v>
          </cell>
          <cell r="AT25" t="str">
            <v>ZF16</v>
          </cell>
          <cell r="AU25">
            <v>5.1100000000000003</v>
          </cell>
          <cell r="AV25">
            <v>6000</v>
          </cell>
          <cell r="AW25" t="str">
            <v>─</v>
          </cell>
          <cell r="AX25" t="str">
            <v>315/80R22,5</v>
          </cell>
          <cell r="AY25">
            <v>210</v>
          </cell>
          <cell r="AZ25" t="str">
            <v>─</v>
          </cell>
          <cell r="BA25" t="str">
            <v>МКБ, МОБ, дв. Cummins ISL 400 50 (Е-5), система нейтрализ. ОГ(AdBlue), Common Rail, ТНВД BOSCH, ДЗК,  аэродинам.козырек, боковая защита, КОМ c насосом, пневмоподв. каб., тахограф российского стандарта с блоком СКЗИ, УВЭОС</v>
          </cell>
          <cell r="BB25">
            <v>105000</v>
          </cell>
        </row>
        <row r="26">
          <cell r="A26" t="str">
            <v>65201-3010-53</v>
          </cell>
          <cell r="B26">
            <v>4378000</v>
          </cell>
          <cell r="C26">
            <v>1.0194152581087255</v>
          </cell>
          <cell r="D26">
            <v>4463000</v>
          </cell>
          <cell r="E26">
            <v>4353000</v>
          </cell>
          <cell r="M26">
            <v>22000</v>
          </cell>
          <cell r="N26">
            <v>27000</v>
          </cell>
          <cell r="S26">
            <v>7000</v>
          </cell>
          <cell r="Y26">
            <v>26700</v>
          </cell>
          <cell r="AB26">
            <v>4000</v>
          </cell>
          <cell r="AE26" t="str">
            <v>+</v>
          </cell>
          <cell r="AI26" t="str">
            <v>+</v>
          </cell>
          <cell r="AL26">
            <v>7000</v>
          </cell>
          <cell r="AM26">
            <v>16000</v>
          </cell>
          <cell r="AO26" t="str">
            <v>8х4</v>
          </cell>
          <cell r="AP26">
            <v>2</v>
          </cell>
          <cell r="AQ26">
            <v>30.074999999999999</v>
          </cell>
          <cell r="AR26">
            <v>400</v>
          </cell>
          <cell r="AS26">
            <v>400</v>
          </cell>
          <cell r="AT26" t="str">
            <v>ZF16</v>
          </cell>
          <cell r="AU26">
            <v>5.1100000000000003</v>
          </cell>
          <cell r="AV26">
            <v>6140</v>
          </cell>
          <cell r="AW26" t="str">
            <v>─</v>
          </cell>
          <cell r="AX26" t="str">
            <v>315/80R22,5</v>
          </cell>
          <cell r="AY26">
            <v>210</v>
          </cell>
          <cell r="AZ26" t="str">
            <v>─</v>
          </cell>
          <cell r="BA26" t="str">
            <v>МКБ, МОБ, дв. КАМАЗ-740.735-400 (E-5), топл. ап. BOSCH, система нейтрализ. ОГ(AdBlue), ДЗК,  аэродинам.козырек, боковая защита, КОМ c насосом, КП газов, пневмоподв. каб., тахограф российского стандарта с блоком СКЗИ, УВЭОС</v>
          </cell>
          <cell r="BB26">
            <v>85000</v>
          </cell>
        </row>
        <row r="27">
          <cell r="A27" t="str">
            <v>65201-3930-49(B5)</v>
          </cell>
          <cell r="B27">
            <v>4612000</v>
          </cell>
          <cell r="C27">
            <v>1.0216825672159584</v>
          </cell>
          <cell r="D27">
            <v>4712000</v>
          </cell>
          <cell r="E27">
            <v>4353000</v>
          </cell>
          <cell r="F27">
            <v>220000</v>
          </cell>
          <cell r="K27">
            <v>105000</v>
          </cell>
          <cell r="S27">
            <v>7000</v>
          </cell>
          <cell r="AB27">
            <v>4000</v>
          </cell>
          <cell r="AE27" t="str">
            <v>+</v>
          </cell>
          <cell r="AI27" t="str">
            <v>+</v>
          </cell>
          <cell r="AL27">
            <v>7000</v>
          </cell>
          <cell r="AM27">
            <v>16000</v>
          </cell>
          <cell r="AO27" t="str">
            <v>8х4</v>
          </cell>
          <cell r="AP27">
            <v>2</v>
          </cell>
          <cell r="AQ27">
            <v>30.07</v>
          </cell>
          <cell r="AR27">
            <v>400</v>
          </cell>
          <cell r="AS27">
            <v>390</v>
          </cell>
          <cell r="AT27" t="str">
            <v>ZF16</v>
          </cell>
          <cell r="AU27">
            <v>5.1100000000000003</v>
          </cell>
          <cell r="AV27">
            <v>6000</v>
          </cell>
          <cell r="AW27" t="str">
            <v>─</v>
          </cell>
          <cell r="AX27" t="str">
            <v>315/80R22,5</v>
          </cell>
          <cell r="AY27">
            <v>210</v>
          </cell>
          <cell r="AZ27" t="str">
            <v>─</v>
          </cell>
          <cell r="BA27" t="str">
            <v>МКБ, МОБ, дв. Cummins ISL 400 50 (Е-5), система нейтрализ. ОГ(AdBlue), Common Rail, ТНВД BOSCH, ДЗК, КОМ FH 9731, аэродинамич.козырек, боковая защита, пневмоподв. каб., УВЭОС</v>
          </cell>
          <cell r="BB27">
            <v>100000</v>
          </cell>
        </row>
        <row r="28">
          <cell r="A28" t="str">
            <v>65201-3950-49(B5)</v>
          </cell>
          <cell r="B28">
            <v>4659000</v>
          </cell>
          <cell r="C28">
            <v>1.0214638334406525</v>
          </cell>
          <cell r="D28">
            <v>4759000</v>
          </cell>
          <cell r="E28">
            <v>4353000</v>
          </cell>
          <cell r="F28">
            <v>220000</v>
          </cell>
          <cell r="K28">
            <v>105000</v>
          </cell>
          <cell r="S28">
            <v>7000</v>
          </cell>
          <cell r="AB28">
            <v>8000</v>
          </cell>
          <cell r="AD28">
            <v>50000</v>
          </cell>
          <cell r="AE28" t="str">
            <v>+</v>
          </cell>
          <cell r="AI28" t="str">
            <v>+</v>
          </cell>
          <cell r="AM28">
            <v>16000</v>
          </cell>
          <cell r="AO28" t="str">
            <v>8х4</v>
          </cell>
          <cell r="AP28">
            <v>2</v>
          </cell>
          <cell r="AQ28">
            <v>29.77</v>
          </cell>
          <cell r="AR28">
            <v>400</v>
          </cell>
          <cell r="AS28">
            <v>390</v>
          </cell>
          <cell r="AT28" t="str">
            <v>ZF16</v>
          </cell>
          <cell r="AU28">
            <v>5.1100000000000003</v>
          </cell>
          <cell r="AV28">
            <v>7330</v>
          </cell>
          <cell r="AW28" t="str">
            <v>─</v>
          </cell>
          <cell r="AX28" t="str">
            <v>315/80R22,5</v>
          </cell>
          <cell r="AY28" t="str">
            <v>210х2</v>
          </cell>
          <cell r="AZ28" t="str">
            <v>─</v>
          </cell>
          <cell r="BA28" t="str">
            <v>МКБ, МОБ, дв. Cummins ISL 400 50 (Е-5), система нейтрализ. ОГ(AdBlue), Common Rail, ТНВД BOSCH, ДЗК, аэродинамич.козырек, КОМ FH 9731, пневмоподв. каб., УВЭОС</v>
          </cell>
          <cell r="BB28">
            <v>100000</v>
          </cell>
        </row>
        <row r="29">
          <cell r="A29" t="str">
            <v>65201-3953-53</v>
          </cell>
          <cell r="B29">
            <v>4363000</v>
          </cell>
          <cell r="C29">
            <v>1.0162732065092825</v>
          </cell>
          <cell r="D29">
            <v>4434000</v>
          </cell>
          <cell r="E29">
            <v>4353000</v>
          </cell>
          <cell r="S29">
            <v>7000</v>
          </cell>
          <cell r="AB29">
            <v>8000</v>
          </cell>
          <cell r="AD29">
            <v>50000</v>
          </cell>
          <cell r="AE29" t="str">
            <v>+</v>
          </cell>
          <cell r="AI29" t="str">
            <v>+</v>
          </cell>
          <cell r="AM29">
            <v>16000</v>
          </cell>
          <cell r="AO29" t="str">
            <v>8х4</v>
          </cell>
          <cell r="AP29">
            <v>2</v>
          </cell>
          <cell r="AQ29">
            <v>29.7</v>
          </cell>
          <cell r="AR29">
            <v>400</v>
          </cell>
          <cell r="AS29">
            <v>400</v>
          </cell>
          <cell r="AT29" t="str">
            <v>ZF16</v>
          </cell>
          <cell r="AU29">
            <v>5.1100000000000003</v>
          </cell>
          <cell r="AV29">
            <v>7330</v>
          </cell>
          <cell r="AW29" t="str">
            <v>─</v>
          </cell>
          <cell r="AX29" t="str">
            <v>315/80R22,5</v>
          </cell>
          <cell r="AY29" t="str">
            <v>2х210</v>
          </cell>
          <cell r="AZ29" t="str">
            <v>─</v>
          </cell>
          <cell r="BA29" t="str">
            <v>МКБ, МОБ, дв. КАМАЗ-740.735-400 (E-5), топл. ап. BOSCH, система нейтрализ. ОГ(AdBlue), ДЗК,  аэродинам.козырек, пневмоподв. каб., УВЭОС</v>
          </cell>
          <cell r="BB29">
            <v>71000</v>
          </cell>
        </row>
        <row r="30">
          <cell r="A30" t="str">
            <v>65207-1002-87(S5)</v>
          </cell>
          <cell r="B30">
            <v>5371000</v>
          </cell>
          <cell r="C30">
            <v>1.0186185067957549</v>
          </cell>
          <cell r="D30">
            <v>5471000</v>
          </cell>
          <cell r="E30">
            <v>5414000</v>
          </cell>
          <cell r="AD30">
            <v>30000</v>
          </cell>
          <cell r="AE30">
            <v>4000</v>
          </cell>
          <cell r="AL30">
            <v>7000</v>
          </cell>
          <cell r="AM30">
            <v>16000</v>
          </cell>
          <cell r="AO30" t="str">
            <v>6х4</v>
          </cell>
          <cell r="AP30">
            <v>2</v>
          </cell>
          <cell r="AQ30">
            <v>16.8</v>
          </cell>
          <cell r="AR30">
            <v>401</v>
          </cell>
          <cell r="AS30">
            <v>401</v>
          </cell>
          <cell r="AT30" t="str">
            <v>ZF16</v>
          </cell>
          <cell r="AU30">
            <v>3.7</v>
          </cell>
          <cell r="AV30">
            <v>7500</v>
          </cell>
          <cell r="AW30">
            <v>1</v>
          </cell>
          <cell r="AX30" t="str">
            <v>315/80R22,5</v>
          </cell>
          <cell r="AY30">
            <v>450</v>
          </cell>
          <cell r="AZ30" t="str">
            <v>шк-пет.</v>
          </cell>
          <cell r="BA30" t="str">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боковая защита, тахограф российского стандарта с блоком СКЗИ, ДЗК, УВЭОС</v>
          </cell>
          <cell r="BB30">
            <v>100000</v>
          </cell>
        </row>
        <row r="31">
          <cell r="A31" t="str">
            <v>65207-1003-87(S5)</v>
          </cell>
          <cell r="B31">
            <v>5742000</v>
          </cell>
          <cell r="C31">
            <v>1.0214211076280042</v>
          </cell>
          <cell r="D31">
            <v>5865000</v>
          </cell>
          <cell r="E31">
            <v>5414000</v>
          </cell>
          <cell r="I31">
            <v>100000</v>
          </cell>
          <cell r="M31">
            <v>73000</v>
          </cell>
          <cell r="O31">
            <v>3000</v>
          </cell>
          <cell r="P31">
            <v>100000</v>
          </cell>
          <cell r="X31">
            <v>8000</v>
          </cell>
          <cell r="AA31">
            <v>57000</v>
          </cell>
          <cell r="AE31">
            <v>8000</v>
          </cell>
          <cell r="AF31">
            <v>80000</v>
          </cell>
          <cell r="AJ31">
            <v>3000</v>
          </cell>
          <cell r="AK31">
            <v>3000</v>
          </cell>
          <cell r="AM31">
            <v>16000</v>
          </cell>
          <cell r="AO31" t="str">
            <v>6х4</v>
          </cell>
          <cell r="AP31">
            <v>2</v>
          </cell>
          <cell r="AQ31">
            <v>16.920000000000002</v>
          </cell>
          <cell r="AR31">
            <v>401</v>
          </cell>
          <cell r="AS31">
            <v>401</v>
          </cell>
          <cell r="AT31" t="str">
            <v>ZF
12АS</v>
          </cell>
          <cell r="AU31">
            <v>3.7</v>
          </cell>
          <cell r="AV31">
            <v>6625</v>
          </cell>
          <cell r="AW31">
            <v>1</v>
          </cell>
          <cell r="AX31" t="str">
            <v>385/55 R22,5
315/70 R22,5</v>
          </cell>
          <cell r="AY31">
            <v>450</v>
          </cell>
          <cell r="AZ31" t="str">
            <v>шк-пет.</v>
          </cell>
          <cell r="BA31" t="str">
            <v>дв. Mercedes-Benz OM457LA (Евро-5), система нейтрализ. ОГ(AdBlue), АКПП ZF 12AS2135 с КОМ NH/4c,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v>
          </cell>
          <cell r="BB31">
            <v>123000</v>
          </cell>
        </row>
        <row r="32">
          <cell r="A32" t="str">
            <v>65208-1002-87(S5)</v>
          </cell>
          <cell r="B32">
            <v>5385000</v>
          </cell>
          <cell r="C32">
            <v>1.0185701021355618</v>
          </cell>
          <cell r="D32">
            <v>5485000</v>
          </cell>
          <cell r="E32">
            <v>5339000</v>
          </cell>
          <cell r="AA32">
            <v>57000</v>
          </cell>
          <cell r="AD32">
            <v>61500</v>
          </cell>
          <cell r="AE32">
            <v>4000</v>
          </cell>
          <cell r="AL32">
            <v>7000</v>
          </cell>
          <cell r="AM32">
            <v>16000</v>
          </cell>
          <cell r="AO32" t="str">
            <v>6x2-2</v>
          </cell>
          <cell r="AP32">
            <v>2</v>
          </cell>
          <cell r="AQ32">
            <v>16.77</v>
          </cell>
          <cell r="AR32">
            <v>401</v>
          </cell>
          <cell r="AS32">
            <v>401</v>
          </cell>
          <cell r="AT32" t="str">
            <v>ZF
12АS</v>
          </cell>
          <cell r="AU32">
            <v>3.077</v>
          </cell>
          <cell r="AV32">
            <v>7840</v>
          </cell>
          <cell r="AW32">
            <v>1</v>
          </cell>
          <cell r="AX32" t="str">
            <v>385/55 R22,5
315/70 R22,5</v>
          </cell>
          <cell r="AY32">
            <v>450</v>
          </cell>
          <cell r="AZ32" t="str">
            <v>шк-пет.</v>
          </cell>
          <cell r="BA32" t="str">
            <v>дв. Mercedes-Benz OM457LA (Евро-5), система нейтрализ. ОГ(AdBlue), АКПП ZF 12AS2135, вед. мост Даймлер HL6 на пн.подвеске, МКБ, ECAS, EBS, ESP, ASR, задняя подъемная ось, кабина Daimler (низкая), кондиционер, боковая защита, отопитель каб. Webasto AT 2000 STC, тахограф российского стандарта с блоком СКЗИ, ДЗК, УВЭОС</v>
          </cell>
          <cell r="BB32">
            <v>100000</v>
          </cell>
        </row>
        <row r="33">
          <cell r="A33" t="str">
            <v>65208-1003-87(S5)</v>
          </cell>
          <cell r="B33">
            <v>5487000</v>
          </cell>
          <cell r="C33">
            <v>1.0224166211044285</v>
          </cell>
          <cell r="D33">
            <v>5610000</v>
          </cell>
          <cell r="E33">
            <v>5339000</v>
          </cell>
          <cell r="I33">
            <v>100000</v>
          </cell>
          <cell r="M33">
            <v>73000</v>
          </cell>
          <cell r="O33">
            <v>3000</v>
          </cell>
          <cell r="X33">
            <v>8000</v>
          </cell>
          <cell r="AA33">
            <v>57000</v>
          </cell>
          <cell r="AE33">
            <v>8000</v>
          </cell>
          <cell r="AJ33">
            <v>3000</v>
          </cell>
          <cell r="AK33">
            <v>3000</v>
          </cell>
          <cell r="AM33">
            <v>16000</v>
          </cell>
          <cell r="AO33" t="str">
            <v>6x2-2</v>
          </cell>
          <cell r="AP33">
            <v>2</v>
          </cell>
          <cell r="AQ33">
            <v>17.11</v>
          </cell>
          <cell r="AR33">
            <v>401</v>
          </cell>
          <cell r="AS33">
            <v>401</v>
          </cell>
          <cell r="AT33" t="str">
            <v>ZF
12АS</v>
          </cell>
          <cell r="AU33">
            <v>3.077</v>
          </cell>
          <cell r="AV33">
            <v>6670</v>
          </cell>
          <cell r="AW33">
            <v>1</v>
          </cell>
          <cell r="AX33" t="str">
            <v>385/55 R22,5
315/70 R22,5</v>
          </cell>
          <cell r="AY33">
            <v>450</v>
          </cell>
          <cell r="AZ33" t="str">
            <v>шк-пет.</v>
          </cell>
          <cell r="BA33" t="str">
            <v>дв. Mercedes-Benz OM457LA (Евро-5), система нейтрализ. ОГ(AdBlue), АКПП ZF 12AS2135 с КОМ NH/4c, вед. мост Даймлер HL6 на пн.подвеске, МКБ, ECAS, EBS, ESP, ASR, задняя подъемная ось,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v>
          </cell>
          <cell r="BB33">
            <v>123000</v>
          </cell>
        </row>
        <row r="34">
          <cell r="A34" t="str">
            <v>6522-3010-53</v>
          </cell>
          <cell r="B34">
            <v>4545000</v>
          </cell>
          <cell r="C34">
            <v>1.0198019801980198</v>
          </cell>
          <cell r="D34">
            <v>4635000</v>
          </cell>
          <cell r="E34">
            <v>4516000</v>
          </cell>
          <cell r="M34">
            <v>22000</v>
          </cell>
          <cell r="N34">
            <v>27000</v>
          </cell>
          <cell r="O34">
            <v>3000</v>
          </cell>
          <cell r="S34">
            <v>7000</v>
          </cell>
          <cell r="Y34">
            <v>26700</v>
          </cell>
          <cell r="AB34">
            <v>5000</v>
          </cell>
          <cell r="AI34">
            <v>5000</v>
          </cell>
          <cell r="AL34">
            <v>7000</v>
          </cell>
          <cell r="AM34">
            <v>16000</v>
          </cell>
          <cell r="AO34" t="str">
            <v>6х6</v>
          </cell>
          <cell r="AP34">
            <v>2</v>
          </cell>
          <cell r="AQ34">
            <v>22.225000000000001</v>
          </cell>
          <cell r="AR34">
            <v>400</v>
          </cell>
          <cell r="AS34">
            <v>400</v>
          </cell>
          <cell r="AT34" t="str">
            <v>ZF16</v>
          </cell>
          <cell r="AU34">
            <v>5.1100000000000003</v>
          </cell>
          <cell r="AV34">
            <v>4780</v>
          </cell>
          <cell r="AW34" t="str">
            <v>─</v>
          </cell>
          <cell r="AX34" t="str">
            <v>12.00R20</v>
          </cell>
          <cell r="AY34">
            <v>350</v>
          </cell>
          <cell r="AZ34" t="str">
            <v>─</v>
          </cell>
          <cell r="BA34" t="str">
            <v xml:space="preserve">МКБ, МОБ, дв. КАМАЗ-740.735-400 (E-5), топл. ап. BOSCH, система нейтрализ. ОГ(AdBlue), РК КАМАЗ-6522, пневмоподв. каб., аэродинамич.козырек, боковая защита, тахограф российского стандарта с блоком СКЗИ, УВЭОС </v>
          </cell>
          <cell r="BB34">
            <v>90000</v>
          </cell>
        </row>
        <row r="35">
          <cell r="A35" t="str">
            <v>65222-3010-53</v>
          </cell>
          <cell r="B35">
            <v>4975000</v>
          </cell>
          <cell r="C35">
            <v>1.0196984924623116</v>
          </cell>
          <cell r="D35">
            <v>5073000</v>
          </cell>
          <cell r="E35">
            <v>5036000</v>
          </cell>
          <cell r="M35">
            <v>22000</v>
          </cell>
          <cell r="N35">
            <v>27000</v>
          </cell>
          <cell r="S35">
            <v>7000</v>
          </cell>
          <cell r="Y35">
            <v>26700</v>
          </cell>
          <cell r="AB35">
            <v>5000</v>
          </cell>
          <cell r="AD35">
            <v>25750</v>
          </cell>
          <cell r="AE35" t="str">
            <v>+</v>
          </cell>
          <cell r="AF35">
            <v>-97500</v>
          </cell>
          <cell r="AI35">
            <v>5000</v>
          </cell>
          <cell r="AM35">
            <v>16000</v>
          </cell>
          <cell r="AO35" t="str">
            <v>6х6</v>
          </cell>
          <cell r="AP35">
            <v>1</v>
          </cell>
          <cell r="AQ35">
            <v>22.774999999999999</v>
          </cell>
          <cell r="AR35">
            <v>400</v>
          </cell>
          <cell r="AS35">
            <v>400</v>
          </cell>
          <cell r="AT35" t="str">
            <v>ZF16</v>
          </cell>
          <cell r="AU35">
            <v>6.33</v>
          </cell>
          <cell r="AV35">
            <v>4860</v>
          </cell>
          <cell r="AW35" t="str">
            <v>─</v>
          </cell>
          <cell r="AX35" t="str">
            <v>16.00R20</v>
          </cell>
          <cell r="AY35">
            <v>350</v>
          </cell>
          <cell r="AZ35" t="str">
            <v>─</v>
          </cell>
          <cell r="BA35" t="str">
            <v xml:space="preserve">МКБ, МОБ, дв. КАМАЗ-740.735-400 (E-5), топл. ап. BOSCH, система нейтрализ. ОГ(AdBlue), РК КАМАЗ-6522, КОМ c насосом, КП газов, пневмоподв. каб., аэродинамич.козырек, ДЗК, тахограф российского стандарта с блоком СКЗИ, УВЭОС </v>
          </cell>
          <cell r="BB35">
            <v>98000</v>
          </cell>
        </row>
        <row r="36">
          <cell r="A36" t="str">
            <v>65224-3971-53</v>
          </cell>
          <cell r="B36">
            <v>4793000</v>
          </cell>
          <cell r="C36">
            <v>1.0204464844564991</v>
          </cell>
          <cell r="D36">
            <v>4891000</v>
          </cell>
          <cell r="E36">
            <v>4813000</v>
          </cell>
          <cell r="Q36">
            <v>10000</v>
          </cell>
          <cell r="R36">
            <v>15000</v>
          </cell>
          <cell r="S36">
            <v>7000</v>
          </cell>
          <cell r="W36">
            <v>3000</v>
          </cell>
          <cell r="Y36">
            <v>26700</v>
          </cell>
          <cell r="AB36">
            <v>9000</v>
          </cell>
          <cell r="AC36">
            <v>3000</v>
          </cell>
          <cell r="AD36">
            <v>25750</v>
          </cell>
          <cell r="AE36">
            <v>11000</v>
          </cell>
          <cell r="AF36">
            <v>-97500</v>
          </cell>
          <cell r="AG36">
            <v>32000</v>
          </cell>
          <cell r="AH36">
            <v>12000</v>
          </cell>
          <cell r="AI36">
            <v>5000</v>
          </cell>
          <cell r="AM36">
            <v>16000</v>
          </cell>
          <cell r="AO36" t="str">
            <v>6х6</v>
          </cell>
          <cell r="AP36">
            <v>1</v>
          </cell>
          <cell r="AQ36">
            <v>19.02</v>
          </cell>
          <cell r="AR36">
            <v>400</v>
          </cell>
          <cell r="AS36">
            <v>400</v>
          </cell>
          <cell r="AT36" t="str">
            <v>ZF16</v>
          </cell>
          <cell r="AU36">
            <v>6.33</v>
          </cell>
          <cell r="AV36">
            <v>5840</v>
          </cell>
          <cell r="AW36">
            <v>1</v>
          </cell>
          <cell r="AX36" t="str">
            <v>16.00R20</v>
          </cell>
          <cell r="AY36">
            <v>550</v>
          </cell>
          <cell r="AZ36" t="str">
            <v>кр-пет.</v>
          </cell>
          <cell r="BA36" t="str">
            <v xml:space="preserve">МКБ, МОБ, дв. КАМАЗ-740.735-400 (E-5), топл. ап. BOSCH, система нейтрализ. ОГ(AdBlue), РК КАМАЗ-6522, ДЗК, отоп.каб., север.исполнение., выхлоп вверх, защ. кожух ТБ, аэродинамич.козырек, тахограф российского стандарта с блоком СКЗИ, УВЭОС </v>
          </cell>
          <cell r="BB36">
            <v>98000</v>
          </cell>
        </row>
        <row r="37">
          <cell r="A37" t="str">
            <v>65225-3971-53</v>
          </cell>
          <cell r="B37">
            <v>4734000</v>
          </cell>
          <cell r="C37">
            <v>1.0204900718208703</v>
          </cell>
          <cell r="D37">
            <v>4831000</v>
          </cell>
          <cell r="E37">
            <v>4715000</v>
          </cell>
          <cell r="Q37">
            <v>10000</v>
          </cell>
          <cell r="R37">
            <v>15000</v>
          </cell>
          <cell r="W37">
            <v>3000</v>
          </cell>
          <cell r="AB37">
            <v>9000</v>
          </cell>
          <cell r="AC37">
            <v>3000</v>
          </cell>
          <cell r="AE37">
            <v>4000</v>
          </cell>
          <cell r="AG37">
            <v>32000</v>
          </cell>
          <cell r="AH37">
            <v>12000</v>
          </cell>
          <cell r="AI37">
            <v>5000</v>
          </cell>
          <cell r="AL37">
            <v>7000</v>
          </cell>
          <cell r="AM37">
            <v>16000</v>
          </cell>
          <cell r="AO37" t="str">
            <v>6х6</v>
          </cell>
          <cell r="AP37">
            <v>2</v>
          </cell>
          <cell r="AQ37">
            <v>22.05</v>
          </cell>
          <cell r="AR37">
            <v>400</v>
          </cell>
          <cell r="AS37">
            <v>400</v>
          </cell>
          <cell r="AT37" t="str">
            <v>ZF16</v>
          </cell>
          <cell r="AU37">
            <v>5.1100000000000003</v>
          </cell>
          <cell r="AV37">
            <v>5810</v>
          </cell>
          <cell r="AW37">
            <v>1</v>
          </cell>
          <cell r="AX37" t="str">
            <v>12.00R20</v>
          </cell>
          <cell r="AY37">
            <v>550</v>
          </cell>
          <cell r="AZ37" t="str">
            <v>шк-пет.</v>
          </cell>
          <cell r="BA37" t="str">
            <v xml:space="preserve">МКБ, МОБ, дв. КАМАЗ-740.735-400 (E-5), топл. ап. BOSCH, система нейтрализ. ОГ(AdBlue), РК КАМАЗ-6522, ДЗК, отоп.каб., пневмоподв. каб., выхлоп вверх, защ. кожух ТБ, боковая защита, УВЭОС </v>
          </cell>
          <cell r="BB37">
            <v>97000</v>
          </cell>
        </row>
        <row r="38">
          <cell r="A38" t="str">
            <v>6560-3198-53</v>
          </cell>
          <cell r="B38">
            <v>8313000</v>
          </cell>
          <cell r="C38">
            <v>1.0180440274269218</v>
          </cell>
          <cell r="D38">
            <v>8463000</v>
          </cell>
          <cell r="E38">
            <v>7636000</v>
          </cell>
          <cell r="L38">
            <v>664000</v>
          </cell>
          <cell r="M38">
            <v>22000</v>
          </cell>
          <cell r="N38">
            <v>27000</v>
          </cell>
          <cell r="O38" t="str">
            <v>+</v>
          </cell>
          <cell r="Q38">
            <v>10000</v>
          </cell>
          <cell r="R38">
            <v>15000</v>
          </cell>
          <cell r="S38">
            <v>7000</v>
          </cell>
          <cell r="Z38">
            <v>3000</v>
          </cell>
          <cell r="AB38">
            <v>10000</v>
          </cell>
          <cell r="AE38">
            <v>4000</v>
          </cell>
          <cell r="AG38">
            <v>32000</v>
          </cell>
          <cell r="AH38">
            <v>12000</v>
          </cell>
          <cell r="AI38">
            <v>5000</v>
          </cell>
          <cell r="AM38">
            <v>16000</v>
          </cell>
          <cell r="AO38" t="str">
            <v>8х8</v>
          </cell>
          <cell r="AP38">
            <v>1</v>
          </cell>
          <cell r="AQ38">
            <v>24.32</v>
          </cell>
          <cell r="AR38">
            <v>400</v>
          </cell>
          <cell r="AS38">
            <v>400</v>
          </cell>
          <cell r="AT38" t="str">
            <v>ZF16</v>
          </cell>
          <cell r="AU38">
            <v>6.33</v>
          </cell>
          <cell r="AV38">
            <v>8135</v>
          </cell>
          <cell r="AW38">
            <v>1</v>
          </cell>
          <cell r="AX38" t="str">
            <v>16.00R20</v>
          </cell>
          <cell r="AY38" t="str">
            <v>2х350</v>
          </cell>
          <cell r="AZ38" t="str">
            <v>кр-пет.</v>
          </cell>
          <cell r="BA38" t="str">
            <v>МКБ, МОБ, дв. КАМАЗ-740.735-400 (E-5), топл. ап. BOSCH, система нейтрализ. ОГ(AdBlue), Common Rail, РК ZF РАSSАU VG 2000/300, КОМ NMV 221, КОМ NH/1C с насосом, ДЗК, аэродинамич.козырек, отоп. каб., сев. исп., УВЭОС</v>
          </cell>
          <cell r="BB38">
            <v>150000</v>
          </cell>
        </row>
        <row r="39">
          <cell r="A39" t="str">
            <v>6560-3960-53</v>
          </cell>
          <cell r="B39">
            <v>7701000</v>
          </cell>
          <cell r="C39">
            <v>1</v>
          </cell>
          <cell r="D39">
            <v>7701000</v>
          </cell>
          <cell r="E39">
            <v>7636000</v>
          </cell>
          <cell r="M39">
            <v>22000</v>
          </cell>
          <cell r="O39" t="str">
            <v>+</v>
          </cell>
          <cell r="R39">
            <v>15000</v>
          </cell>
          <cell r="S39">
            <v>7000</v>
          </cell>
          <cell r="AB39">
            <v>5000</v>
          </cell>
          <cell r="AM39">
            <v>16000</v>
          </cell>
          <cell r="AO39" t="str">
            <v>8х8</v>
          </cell>
          <cell r="AP39">
            <v>1</v>
          </cell>
          <cell r="AQ39">
            <v>24.32</v>
          </cell>
          <cell r="AR39">
            <v>400</v>
          </cell>
          <cell r="AS39">
            <v>400</v>
          </cell>
          <cell r="AT39" t="str">
            <v>ZF16</v>
          </cell>
          <cell r="AU39">
            <v>6.33</v>
          </cell>
          <cell r="AV39">
            <v>7395</v>
          </cell>
          <cell r="AW39">
            <v>1</v>
          </cell>
          <cell r="AX39" t="str">
            <v>16.00R20</v>
          </cell>
          <cell r="AY39">
            <v>350</v>
          </cell>
          <cell r="AZ39" t="str">
            <v>─</v>
          </cell>
          <cell r="BA39" t="str">
            <v>МКБ, МОБ, дв. КАМАЗ-740.735-400 (E-5), топл. ап. BOSCH, система нейтрализ. ОГ(AdBlue), Common Rail, отоп. каб., РК ZF РАSSАU VG 2000/300, УВЭОС, аэродинамич.козырек</v>
          </cell>
          <cell r="BB39">
            <v>0</v>
          </cell>
        </row>
        <row r="40">
          <cell r="A40" t="str">
            <v>6580-3001-87(S5)</v>
          </cell>
          <cell r="B40">
            <v>5348000</v>
          </cell>
          <cell r="C40">
            <v>1.018698578908003</v>
          </cell>
          <cell r="D40">
            <v>5448000</v>
          </cell>
          <cell r="E40">
            <v>5368000</v>
          </cell>
          <cell r="M40">
            <v>22000</v>
          </cell>
          <cell r="N40">
            <v>27000</v>
          </cell>
          <cell r="O40">
            <v>3000</v>
          </cell>
          <cell r="AB40">
            <v>5000</v>
          </cell>
          <cell r="AL40">
            <v>7000</v>
          </cell>
          <cell r="AM40">
            <v>16000</v>
          </cell>
          <cell r="AO40" t="str">
            <v>6x4</v>
          </cell>
          <cell r="AP40">
            <v>2</v>
          </cell>
          <cell r="AQ40">
            <v>30</v>
          </cell>
          <cell r="AR40">
            <v>401</v>
          </cell>
          <cell r="AS40">
            <v>401</v>
          </cell>
          <cell r="AT40" t="str">
            <v>ZF16</v>
          </cell>
          <cell r="AU40">
            <v>5.2619999999999996</v>
          </cell>
          <cell r="AV40">
            <v>5015</v>
          </cell>
          <cell r="AW40" t="str">
            <v>─</v>
          </cell>
          <cell r="AX40" t="str">
            <v>12.00R24</v>
          </cell>
          <cell r="AY40">
            <v>350</v>
          </cell>
          <cell r="AZ40" t="str">
            <v>─</v>
          </cell>
          <cell r="BA40" t="str">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ell>
          <cell r="BB40">
            <v>100000</v>
          </cell>
        </row>
        <row r="41">
          <cell r="A41" t="str">
            <v>6580-3051-68(T5)</v>
          </cell>
          <cell r="B41">
            <v>5767000</v>
          </cell>
          <cell r="C41">
            <v>1</v>
          </cell>
          <cell r="D41">
            <v>5767000</v>
          </cell>
          <cell r="E41">
            <v>5368000</v>
          </cell>
          <cell r="M41">
            <v>22000</v>
          </cell>
          <cell r="O41">
            <v>3000</v>
          </cell>
          <cell r="T41">
            <v>63000</v>
          </cell>
          <cell r="AB41">
            <v>6000</v>
          </cell>
          <cell r="AD41">
            <v>39500</v>
          </cell>
          <cell r="AE41">
            <v>4000</v>
          </cell>
          <cell r="AG41">
            <v>44000</v>
          </cell>
          <cell r="AH41">
            <v>12000</v>
          </cell>
          <cell r="AL41">
            <v>7000</v>
          </cell>
          <cell r="AM41">
            <v>16000</v>
          </cell>
          <cell r="AN41">
            <v>182000</v>
          </cell>
          <cell r="AO41" t="str">
            <v>6x4</v>
          </cell>
          <cell r="AP41">
            <v>2</v>
          </cell>
          <cell r="AQ41">
            <v>29.6</v>
          </cell>
          <cell r="AR41">
            <v>428</v>
          </cell>
          <cell r="AS41">
            <v>428</v>
          </cell>
          <cell r="AT41" t="str">
            <v>ZF16</v>
          </cell>
          <cell r="AU41">
            <v>5.2619999999999996</v>
          </cell>
          <cell r="AV41">
            <v>7400</v>
          </cell>
          <cell r="AW41">
            <v>1</v>
          </cell>
          <cell r="AX41" t="str">
            <v>12.00R24</v>
          </cell>
          <cell r="AY41">
            <v>500</v>
          </cell>
          <cell r="AZ41" t="str">
            <v>шк-пет.</v>
          </cell>
          <cell r="BA41" t="str">
            <v>дв. Mercedes-Benz OM457LA (Евро-5), система нейтрализ. ОГ(AdBlue), КПП ZF 16S2225TO, вед. мосты Hande 16т., МКБ, МОБ, ASR, каб. Daimler (низкая), кондиционер, отопитель каб. Webasto AT 2000 STC, тахограф российского стандарта с блоком СКЗИ, ДЗК, УВЭОС, боковая защита</v>
          </cell>
          <cell r="BB41">
            <v>0</v>
          </cell>
        </row>
        <row r="42">
          <cell r="A42" t="str">
            <v>65802-3001-87(S5)</v>
          </cell>
          <cell r="B42">
            <v>6291000</v>
          </cell>
          <cell r="C42">
            <v>1.0158957240502304</v>
          </cell>
          <cell r="D42">
            <v>6391000</v>
          </cell>
          <cell r="E42">
            <v>6368000</v>
          </cell>
          <cell r="AL42">
            <v>7000</v>
          </cell>
          <cell r="AM42">
            <v>16000</v>
          </cell>
          <cell r="AO42" t="str">
            <v xml:space="preserve"> 6x6</v>
          </cell>
          <cell r="AP42">
            <v>2</v>
          </cell>
          <cell r="AQ42">
            <v>29.1</v>
          </cell>
          <cell r="AR42">
            <v>401</v>
          </cell>
          <cell r="AS42">
            <v>401</v>
          </cell>
          <cell r="AT42" t="str">
            <v>ZF16</v>
          </cell>
          <cell r="AU42">
            <v>5.2619999999999996</v>
          </cell>
          <cell r="AV42">
            <v>5015</v>
          </cell>
          <cell r="AW42">
            <v>1</v>
          </cell>
          <cell r="AX42" t="str">
            <v>12.00R24</v>
          </cell>
          <cell r="AY42">
            <v>350</v>
          </cell>
          <cell r="AZ42" t="str">
            <v>─</v>
          </cell>
          <cell r="BA42" t="str">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 боковая защита</v>
          </cell>
          <cell r="BB42">
            <v>100000</v>
          </cell>
        </row>
        <row r="43">
          <cell r="A43" t="str">
            <v>65802-1010-87(S5)</v>
          </cell>
          <cell r="B43">
            <v>6306000</v>
          </cell>
          <cell r="C43">
            <v>1.0234697113859816</v>
          </cell>
          <cell r="D43">
            <v>6454000</v>
          </cell>
          <cell r="E43">
            <v>6368000</v>
          </cell>
          <cell r="T43">
            <v>63000</v>
          </cell>
          <cell r="AL43">
            <v>7000</v>
          </cell>
          <cell r="AM43">
            <v>16000</v>
          </cell>
          <cell r="AO43" t="str">
            <v xml:space="preserve"> 6x6</v>
          </cell>
          <cell r="AP43">
            <v>2</v>
          </cell>
          <cell r="AQ43">
            <v>29.1</v>
          </cell>
          <cell r="AR43">
            <v>401</v>
          </cell>
          <cell r="AS43">
            <v>401</v>
          </cell>
          <cell r="AT43" t="str">
            <v>ZF16</v>
          </cell>
          <cell r="AU43">
            <v>5.2619999999999996</v>
          </cell>
          <cell r="AV43">
            <v>5015</v>
          </cell>
          <cell r="AW43">
            <v>1</v>
          </cell>
          <cell r="AX43" t="str">
            <v>12.00R24</v>
          </cell>
          <cell r="AY43">
            <v>350</v>
          </cell>
          <cell r="AZ43" t="str">
            <v>─</v>
          </cell>
          <cell r="BA43" t="str">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 боковая защита</v>
          </cell>
          <cell r="BB43">
            <v>148000</v>
          </cell>
        </row>
        <row r="44">
          <cell r="A44" t="str">
            <v>65801-3001-68(T5)</v>
          </cell>
          <cell r="B44">
            <v>6052000</v>
          </cell>
          <cell r="C44">
            <v>1.0198281559814937</v>
          </cell>
          <cell r="D44">
            <v>6172000</v>
          </cell>
          <cell r="E44">
            <v>6172000</v>
          </cell>
          <cell r="AO44" t="str">
            <v>8х4</v>
          </cell>
          <cell r="AP44">
            <v>2</v>
          </cell>
          <cell r="AQ44">
            <v>37.549999999999997</v>
          </cell>
          <cell r="AR44">
            <v>428</v>
          </cell>
          <cell r="AS44">
            <v>428</v>
          </cell>
          <cell r="AT44" t="str">
            <v>ZF16</v>
          </cell>
          <cell r="AU44">
            <v>5.2619999999999996</v>
          </cell>
          <cell r="AV44">
            <v>6070</v>
          </cell>
          <cell r="AW44" t="str">
            <v>─</v>
          </cell>
          <cell r="AX44" t="str">
            <v>12.00R24</v>
          </cell>
          <cell r="AY44">
            <v>350</v>
          </cell>
          <cell r="AZ44" t="str">
            <v>-</v>
          </cell>
          <cell r="BA44" t="str">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ell>
          <cell r="BB44">
            <v>120000</v>
          </cell>
        </row>
        <row r="45">
          <cell r="A45" t="str">
            <v>65801-3051-68(T5)</v>
          </cell>
          <cell r="B45">
            <v>5979000</v>
          </cell>
          <cell r="C45">
            <v>1.0200702458605118</v>
          </cell>
          <cell r="D45">
            <v>6099000</v>
          </cell>
          <cell r="E45">
            <v>6172000</v>
          </cell>
          <cell r="AD45">
            <v>56500</v>
          </cell>
          <cell r="AF45">
            <v>-186000</v>
          </cell>
          <cell r="AG45">
            <v>44000</v>
          </cell>
          <cell r="AH45">
            <v>12000</v>
          </cell>
          <cell r="AO45" t="str">
            <v>8х4</v>
          </cell>
          <cell r="AP45">
            <v>2</v>
          </cell>
          <cell r="AQ45">
            <v>37.549999999999997</v>
          </cell>
          <cell r="AR45">
            <v>428</v>
          </cell>
          <cell r="AS45">
            <v>428</v>
          </cell>
          <cell r="AT45" t="str">
            <v>ZF16</v>
          </cell>
          <cell r="AU45">
            <v>5.2619999999999996</v>
          </cell>
          <cell r="AV45">
            <v>7995</v>
          </cell>
          <cell r="AW45" t="str">
            <v>─</v>
          </cell>
          <cell r="AX45" t="str">
            <v>385/65 R22,5
315/80 R22,5</v>
          </cell>
          <cell r="AY45">
            <v>350</v>
          </cell>
          <cell r="AZ45" t="str">
            <v>шк-пет.</v>
          </cell>
          <cell r="BA45" t="str">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v>
          </cell>
          <cell r="BB45">
            <v>120000</v>
          </cell>
        </row>
        <row r="46">
          <cell r="A46" t="str">
            <v>65801-1010-68(T5)</v>
          </cell>
          <cell r="B46">
            <v>6116000</v>
          </cell>
          <cell r="C46">
            <v>1.0194571615434924</v>
          </cell>
          <cell r="D46">
            <v>6235000</v>
          </cell>
          <cell r="E46">
            <v>6172000</v>
          </cell>
          <cell r="T46">
            <v>63000</v>
          </cell>
          <cell r="AO46" t="str">
            <v>8х4</v>
          </cell>
          <cell r="AP46">
            <v>2</v>
          </cell>
          <cell r="AQ46">
            <v>37.549999999999997</v>
          </cell>
          <cell r="AR46">
            <v>428</v>
          </cell>
          <cell r="AS46">
            <v>428</v>
          </cell>
          <cell r="AT46" t="str">
            <v>ZF16</v>
          </cell>
          <cell r="AU46">
            <v>5.2619999999999996</v>
          </cell>
          <cell r="AV46">
            <v>6070</v>
          </cell>
          <cell r="AW46">
            <v>1</v>
          </cell>
          <cell r="AX46" t="str">
            <v>12.00R24</v>
          </cell>
          <cell r="AY46">
            <v>350</v>
          </cell>
          <cell r="AZ46" t="str">
            <v>-</v>
          </cell>
          <cell r="BA46" t="str">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ell>
          <cell r="BB46">
            <v>119000</v>
          </cell>
        </row>
        <row r="47">
          <cell r="A47" t="str">
            <v>*6580-3051-68(T5) - не повышать, цена завышена относительно аналогов и 65801!!!</v>
          </cell>
        </row>
        <row r="50">
          <cell r="A50">
            <v>65207</v>
          </cell>
          <cell r="B50">
            <v>4941320</v>
          </cell>
          <cell r="C50">
            <v>4519357</v>
          </cell>
          <cell r="D50">
            <v>421963</v>
          </cell>
          <cell r="E50">
            <v>8.5394793294099547E-2</v>
          </cell>
        </row>
        <row r="51">
          <cell r="A51">
            <v>65208</v>
          </cell>
          <cell r="B51">
            <v>4954200</v>
          </cell>
          <cell r="C51">
            <v>4675457</v>
          </cell>
          <cell r="D51">
            <v>278743</v>
          </cell>
          <cell r="E51">
            <v>5.6263978038835732E-2</v>
          </cell>
        </row>
        <row r="52">
          <cell r="C52">
            <v>156100</v>
          </cell>
        </row>
        <row r="53">
          <cell r="A53">
            <v>65207</v>
          </cell>
          <cell r="B53">
            <v>5282640</v>
          </cell>
          <cell r="C53">
            <v>5010559</v>
          </cell>
          <cell r="D53">
            <v>272081</v>
          </cell>
          <cell r="E53">
            <v>5.150474005421532E-2</v>
          </cell>
        </row>
        <row r="54">
          <cell r="A54">
            <v>65208</v>
          </cell>
          <cell r="B54">
            <v>5048040</v>
          </cell>
          <cell r="C54">
            <v>4748129</v>
          </cell>
          <cell r="D54">
            <v>299911</v>
          </cell>
          <cell r="E54">
            <v>5.9411375504156066E-2</v>
          </cell>
        </row>
      </sheetData>
      <sheetData sheetId="5" refreshError="1">
        <row r="6">
          <cell r="A6" t="str">
            <v>САМОСВАЛЫ</v>
          </cell>
        </row>
        <row r="7">
          <cell r="A7" t="str">
            <v>53605-6010-48(A5)</v>
          </cell>
          <cell r="B7">
            <v>2992000</v>
          </cell>
          <cell r="C7">
            <v>1.0200534759358288</v>
          </cell>
          <cell r="D7">
            <v>3052000</v>
          </cell>
          <cell r="E7">
            <v>3009000</v>
          </cell>
          <cell r="N7">
            <v>26700</v>
          </cell>
          <cell r="AB7">
            <v>16000</v>
          </cell>
          <cell r="AD7" t="str">
            <v>4х2</v>
          </cell>
          <cell r="AE7">
            <v>2</v>
          </cell>
          <cell r="AF7">
            <v>11.945</v>
          </cell>
          <cell r="AG7">
            <v>300</v>
          </cell>
          <cell r="AH7">
            <v>292</v>
          </cell>
          <cell r="AI7" t="str">
            <v>ZF9</v>
          </cell>
          <cell r="AJ7">
            <v>6.33</v>
          </cell>
          <cell r="AK7">
            <v>6.5</v>
          </cell>
          <cell r="AL7" t="str">
            <v>–</v>
          </cell>
          <cell r="AM7" t="str">
            <v>315/80R22,5</v>
          </cell>
          <cell r="AN7">
            <v>210</v>
          </cell>
          <cell r="AO7" t="str">
            <v>–</v>
          </cell>
          <cell r="AP7" t="str">
            <v xml:space="preserve">МКБ, дв. Cummins ISB6.7E5 300 (Е-5), ТНВД BOSCH, система нейтрализ. ОГ(AdBlue), аэродинам.козырек, ДЗК, боковая защита, тахограф российского стандарта с блоком СКЗИ, УВЭОС </v>
          </cell>
          <cell r="AQ7">
            <v>60000</v>
          </cell>
        </row>
        <row r="8">
          <cell r="A8" t="str">
            <v>53605-6011-48(A5)</v>
          </cell>
          <cell r="B8">
            <v>3002000</v>
          </cell>
          <cell r="C8">
            <v>1.0199866755496336</v>
          </cell>
          <cell r="D8">
            <v>3062000</v>
          </cell>
          <cell r="E8">
            <v>3009000</v>
          </cell>
          <cell r="N8">
            <v>26700</v>
          </cell>
          <cell r="T8">
            <v>10000</v>
          </cell>
          <cell r="AB8">
            <v>16000</v>
          </cell>
          <cell r="AD8" t="str">
            <v>4х2</v>
          </cell>
          <cell r="AE8">
            <v>2</v>
          </cell>
          <cell r="AF8">
            <v>11.945</v>
          </cell>
          <cell r="AG8">
            <v>300</v>
          </cell>
          <cell r="AH8">
            <v>292</v>
          </cell>
          <cell r="AI8" t="str">
            <v>ZF9</v>
          </cell>
          <cell r="AJ8">
            <v>6.33</v>
          </cell>
          <cell r="AK8">
            <v>8</v>
          </cell>
          <cell r="AL8" t="str">
            <v>–</v>
          </cell>
          <cell r="AM8" t="str">
            <v>315/80R22,5</v>
          </cell>
          <cell r="AN8">
            <v>210</v>
          </cell>
          <cell r="AO8" t="str">
            <v>–</v>
          </cell>
          <cell r="AP8" t="str">
            <v xml:space="preserve">МКБ, дв. Cummins ISB6.7E5 300 (Е-5), ТНВД BOSCH, система нейтрализ. ОГ(AdBlue), аэродинам.козырек, ДЗК, боковая защита, тахограф российского стандарта с блоком СКЗИ, УВЭОС </v>
          </cell>
          <cell r="AQ8">
            <v>60000</v>
          </cell>
        </row>
        <row r="9">
          <cell r="A9" t="str">
            <v>6520-6010-53</v>
          </cell>
          <cell r="B9">
            <v>4411000</v>
          </cell>
          <cell r="C9">
            <v>1.0181364769893448</v>
          </cell>
          <cell r="D9">
            <v>4491000</v>
          </cell>
          <cell r="E9">
            <v>4384000</v>
          </cell>
          <cell r="N9">
            <v>26700</v>
          </cell>
          <cell r="S9">
            <v>15000</v>
          </cell>
          <cell r="U9">
            <v>49000</v>
          </cell>
          <cell r="AB9">
            <v>16000</v>
          </cell>
          <cell r="AD9" t="str">
            <v>6х4</v>
          </cell>
          <cell r="AE9">
            <v>2</v>
          </cell>
          <cell r="AF9">
            <v>20.074999999999999</v>
          </cell>
          <cell r="AG9">
            <v>400</v>
          </cell>
          <cell r="AH9">
            <v>400</v>
          </cell>
          <cell r="AI9" t="str">
            <v>ZF16</v>
          </cell>
          <cell r="AJ9">
            <v>5.1100000000000003</v>
          </cell>
          <cell r="AK9">
            <v>16</v>
          </cell>
          <cell r="AL9" t="str">
            <v>─</v>
          </cell>
          <cell r="AM9" t="str">
            <v>315/80R22,5</v>
          </cell>
          <cell r="AN9">
            <v>350</v>
          </cell>
          <cell r="AO9" t="str">
            <v>─</v>
          </cell>
          <cell r="AP9" t="str">
            <v xml:space="preserve">зад.разгрузка, овал.сеч, МКБ, МОБ, дв. КАМАЗ-740.735-400 (E-5), топл. ап. BOSCH, система нейтрализ. ОГ(AdBlue), Common Rail, пневмоподв. каб., аэродинамич.козырек, ДЗК, боковая защита, тахограф российского стандарта с блоком СКЗИ, УВЭОС </v>
          </cell>
          <cell r="AQ9">
            <v>80000</v>
          </cell>
        </row>
        <row r="10">
          <cell r="A10" t="str">
            <v>6520-6012-53</v>
          </cell>
          <cell r="B10">
            <v>4381000</v>
          </cell>
          <cell r="C10">
            <v>1.0182606710796622</v>
          </cell>
          <cell r="D10">
            <v>4461000</v>
          </cell>
          <cell r="E10">
            <v>4384000</v>
          </cell>
          <cell r="I10">
            <v>14000</v>
          </cell>
          <cell r="N10">
            <v>26700</v>
          </cell>
          <cell r="S10">
            <v>20000</v>
          </cell>
          <cell r="AB10">
            <v>16000</v>
          </cell>
          <cell r="AD10" t="str">
            <v>6х4</v>
          </cell>
          <cell r="AE10">
            <v>2</v>
          </cell>
          <cell r="AF10">
            <v>20.074999999999999</v>
          </cell>
          <cell r="AG10">
            <v>400</v>
          </cell>
          <cell r="AH10">
            <v>400</v>
          </cell>
          <cell r="AI10" t="str">
            <v>ZF16</v>
          </cell>
          <cell r="AJ10">
            <v>5.1100000000000003</v>
          </cell>
          <cell r="AK10">
            <v>20</v>
          </cell>
          <cell r="AL10" t="str">
            <v>─</v>
          </cell>
          <cell r="AM10" t="str">
            <v>315/80R22,5</v>
          </cell>
          <cell r="AN10">
            <v>350</v>
          </cell>
          <cell r="AO10" t="str">
            <v>─</v>
          </cell>
          <cell r="AP10" t="str">
            <v xml:space="preserve">зад.разгрузка, прямоуг.сеч, МКБ, МОБ, дв. КАМАЗ-740.735-400 (E-5), топл. ап. BOSCH, система нейтрализ. ОГ(AdBlue), Common Rail, пневмоподв. каб., обогрев платф.,  ДЗК, аэродин.козырек, боковая защита, тахограф российского стандарта с блоком СКЗИ, УВЭОС </v>
          </cell>
          <cell r="AQ10">
            <v>80000</v>
          </cell>
        </row>
        <row r="11">
          <cell r="A11" t="str">
            <v>6520-306012-53</v>
          </cell>
          <cell r="B11">
            <v>4381000</v>
          </cell>
          <cell r="C11">
            <v>1.0182606710796622</v>
          </cell>
          <cell r="D11">
            <v>4461000</v>
          </cell>
          <cell r="E11">
            <v>4384000</v>
          </cell>
          <cell r="I11">
            <v>14000</v>
          </cell>
          <cell r="N11">
            <v>26700</v>
          </cell>
          <cell r="S11">
            <v>20000</v>
          </cell>
          <cell r="AB11">
            <v>16000</v>
          </cell>
          <cell r="AD11" t="str">
            <v>6х4</v>
          </cell>
          <cell r="AE11">
            <v>2</v>
          </cell>
          <cell r="AF11">
            <v>20.074999999999999</v>
          </cell>
          <cell r="AG11">
            <v>400</v>
          </cell>
          <cell r="AH11">
            <v>400</v>
          </cell>
          <cell r="AI11" t="str">
            <v>ZF16</v>
          </cell>
          <cell r="AJ11">
            <v>5.1100000000000003</v>
          </cell>
          <cell r="AK11">
            <v>20</v>
          </cell>
          <cell r="AL11" t="str">
            <v>─</v>
          </cell>
          <cell r="AM11" t="str">
            <v>315/80R22,5</v>
          </cell>
          <cell r="AN11">
            <v>350</v>
          </cell>
          <cell r="AO11" t="str">
            <v>─</v>
          </cell>
          <cell r="AP11" t="str">
            <v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УВЭОС, исп. "ЮГ" (аудиосистема + 2 аудиоколонки , защитная сетка на приборы светотехники (головные + ПТФ+задние), напольные коврики резиновые, автономный воздушный отопитель "Планар 4Д", накладной кондиционер 3,5 кВТ (в составе штатной системы вентиляции кабины) </v>
          </cell>
          <cell r="AQ11">
            <v>80000</v>
          </cell>
        </row>
        <row r="12">
          <cell r="A12" t="str">
            <v>6520-2026012-53</v>
          </cell>
          <cell r="B12">
            <v>4381000</v>
          </cell>
          <cell r="C12">
            <v>1.0182606710796622</v>
          </cell>
          <cell r="D12">
            <v>4461000</v>
          </cell>
          <cell r="E12">
            <v>4384000</v>
          </cell>
          <cell r="I12">
            <v>14000</v>
          </cell>
          <cell r="N12">
            <v>26700</v>
          </cell>
          <cell r="S12">
            <v>20000</v>
          </cell>
          <cell r="AB12">
            <v>16000</v>
          </cell>
          <cell r="AD12" t="str">
            <v>6х4</v>
          </cell>
          <cell r="AE12">
            <v>2</v>
          </cell>
          <cell r="AF12">
            <v>20.074999999999999</v>
          </cell>
          <cell r="AG12">
            <v>400</v>
          </cell>
          <cell r="AH12">
            <v>400</v>
          </cell>
          <cell r="AI12" t="str">
            <v>ZF16</v>
          </cell>
          <cell r="AJ12">
            <v>5.1100000000000003</v>
          </cell>
          <cell r="AK12">
            <v>20</v>
          </cell>
          <cell r="AL12" t="str">
            <v>─</v>
          </cell>
          <cell r="AM12" t="str">
            <v>315/80R22,5</v>
          </cell>
          <cell r="AN12">
            <v>350</v>
          </cell>
          <cell r="AO12" t="str">
            <v>─</v>
          </cell>
          <cell r="AP12" t="str">
            <v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Q12">
            <v>80000</v>
          </cell>
        </row>
        <row r="13">
          <cell r="A13" t="str">
            <v>6520-3026012-53</v>
          </cell>
          <cell r="B13">
            <v>4381000</v>
          </cell>
          <cell r="C13">
            <v>1.0182606710796622</v>
          </cell>
          <cell r="D13">
            <v>4461000</v>
          </cell>
          <cell r="E13">
            <v>4384000</v>
          </cell>
          <cell r="I13">
            <v>14000</v>
          </cell>
          <cell r="N13">
            <v>26700</v>
          </cell>
          <cell r="S13">
            <v>20000</v>
          </cell>
          <cell r="AB13">
            <v>16000</v>
          </cell>
          <cell r="AD13" t="str">
            <v>6х4</v>
          </cell>
          <cell r="AE13">
            <v>2</v>
          </cell>
          <cell r="AF13">
            <v>20.074999999999999</v>
          </cell>
          <cell r="AG13">
            <v>400</v>
          </cell>
          <cell r="AH13">
            <v>400</v>
          </cell>
          <cell r="AI13" t="str">
            <v>ZF16</v>
          </cell>
          <cell r="AJ13">
            <v>5.1100000000000003</v>
          </cell>
          <cell r="AK13">
            <v>20</v>
          </cell>
          <cell r="AL13" t="str">
            <v>─</v>
          </cell>
          <cell r="AM13" t="str">
            <v>315/80R22,5</v>
          </cell>
          <cell r="AN13">
            <v>350</v>
          </cell>
          <cell r="AO13" t="str">
            <v>─</v>
          </cell>
          <cell r="AP13" t="str">
            <v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Q13">
            <v>80000</v>
          </cell>
        </row>
        <row r="14">
          <cell r="A14" t="str">
            <v>6520-26012-53</v>
          </cell>
          <cell r="B14">
            <v>4381000</v>
          </cell>
          <cell r="C14">
            <v>1.0182606710796622</v>
          </cell>
          <cell r="D14">
            <v>4461000</v>
          </cell>
          <cell r="E14">
            <v>4384000</v>
          </cell>
          <cell r="H14">
            <v>0</v>
          </cell>
          <cell r="I14">
            <v>14000</v>
          </cell>
          <cell r="N14">
            <v>26700</v>
          </cell>
          <cell r="S14">
            <v>20000</v>
          </cell>
          <cell r="AB14">
            <v>16000</v>
          </cell>
          <cell r="AD14" t="str">
            <v>6х4</v>
          </cell>
          <cell r="AE14">
            <v>2</v>
          </cell>
          <cell r="AF14">
            <v>20.074999999999999</v>
          </cell>
          <cell r="AG14">
            <v>400</v>
          </cell>
          <cell r="AH14">
            <v>400</v>
          </cell>
          <cell r="AI14" t="str">
            <v>ZF16</v>
          </cell>
          <cell r="AJ14">
            <v>5.1100000000000003</v>
          </cell>
          <cell r="AK14">
            <v>20</v>
          </cell>
          <cell r="AL14" t="str">
            <v>─</v>
          </cell>
          <cell r="AM14" t="str">
            <v>315/80R22,5</v>
          </cell>
          <cell r="AN14">
            <v>350</v>
          </cell>
          <cell r="AO14" t="str">
            <v>─</v>
          </cell>
          <cell r="AP14" t="str">
            <v xml:space="preserve">зад.разгрузка, прямоуг.сеч, МКБ, МОБ, дв. КАМАЗ-740.735-400 (E-5), топл. ап. АЗПИ, система нейтрализ. ОГ(AdBlue), Common Rail, пневмоподв. каб., обогрев платф., ДЗК, аэродин.козырек, боковая защита, тахограф российского стандарта с блоком СКЗИ, УВЭОС </v>
          </cell>
          <cell r="AQ14">
            <v>80000</v>
          </cell>
        </row>
        <row r="15">
          <cell r="A15" t="str">
            <v>6520-6013-53</v>
          </cell>
          <cell r="B15">
            <v>4376000</v>
          </cell>
          <cell r="C15">
            <v>1.0182815356489945</v>
          </cell>
          <cell r="D15">
            <v>4456000</v>
          </cell>
          <cell r="E15">
            <v>4384000</v>
          </cell>
          <cell r="I15">
            <v>14000</v>
          </cell>
          <cell r="N15">
            <v>26700</v>
          </cell>
          <cell r="S15">
            <v>15000</v>
          </cell>
          <cell r="AB15">
            <v>16000</v>
          </cell>
          <cell r="AD15" t="str">
            <v>6х4</v>
          </cell>
          <cell r="AE15">
            <v>2</v>
          </cell>
          <cell r="AF15">
            <v>20.074999999999999</v>
          </cell>
          <cell r="AG15">
            <v>400</v>
          </cell>
          <cell r="AH15">
            <v>400</v>
          </cell>
          <cell r="AI15" t="str">
            <v>ZF16</v>
          </cell>
          <cell r="AJ15">
            <v>5.1100000000000003</v>
          </cell>
          <cell r="AK15">
            <v>16</v>
          </cell>
          <cell r="AL15" t="str">
            <v>─</v>
          </cell>
          <cell r="AM15" t="str">
            <v>315/80R22,5</v>
          </cell>
          <cell r="AN15">
            <v>350</v>
          </cell>
          <cell r="AO15" t="str">
            <v>─</v>
          </cell>
          <cell r="AP15" t="str">
            <v xml:space="preserve">зад.разгрузка, прямоуг.сеч, МКБ, МОБ, дв. КАМАЗ-740.735-400 (E-5), топл. ап. BOSCH, система нейтрализ. ОГ(AdBlue), Common Rail, пневмоподв. каб., обогрев платф., аэродинамич.козырек, боковая защита, тахограф российского стандарта с блоком СКЗИ, УВЭОС </v>
          </cell>
          <cell r="AQ15">
            <v>80000</v>
          </cell>
        </row>
        <row r="16">
          <cell r="A16" t="str">
            <v>6520-26013-53</v>
          </cell>
          <cell r="B16">
            <v>4376000</v>
          </cell>
          <cell r="C16">
            <v>1.0182815356489945</v>
          </cell>
          <cell r="D16">
            <v>4456000</v>
          </cell>
          <cell r="E16">
            <v>4384000</v>
          </cell>
          <cell r="H16">
            <v>0</v>
          </cell>
          <cell r="I16">
            <v>14000</v>
          </cell>
          <cell r="N16">
            <v>26700</v>
          </cell>
          <cell r="S16">
            <v>15000</v>
          </cell>
          <cell r="AB16">
            <v>16000</v>
          </cell>
          <cell r="AD16" t="str">
            <v>6х4</v>
          </cell>
          <cell r="AE16">
            <v>2</v>
          </cell>
          <cell r="AF16">
            <v>20.074999999999999</v>
          </cell>
          <cell r="AG16">
            <v>400</v>
          </cell>
          <cell r="AH16">
            <v>400</v>
          </cell>
          <cell r="AI16" t="str">
            <v>ZF16</v>
          </cell>
          <cell r="AJ16">
            <v>5.1100000000000003</v>
          </cell>
          <cell r="AK16">
            <v>16</v>
          </cell>
          <cell r="AL16" t="str">
            <v>─</v>
          </cell>
          <cell r="AM16" t="str">
            <v>315/80R22,5</v>
          </cell>
          <cell r="AN16">
            <v>350</v>
          </cell>
          <cell r="AO16" t="str">
            <v>─</v>
          </cell>
          <cell r="AP16" t="str">
            <v xml:space="preserve">зад.разгрузка, прямоуг.сеч, МКБ, МОБ, дв. КАМАЗ-740.735-400 (E-5), топл. ап. АЗПИ, система нейтрализ. ОГ(AdBlue), Common Rail, пневмоподв. каб., обогрев платф., аэродинамич.козырек, боковая защита, тахограф российского стандарта с блоком СКЗИ, УВЭОС </v>
          </cell>
          <cell r="AQ16">
            <v>80000</v>
          </cell>
        </row>
        <row r="17">
          <cell r="A17" t="str">
            <v>6520-6014-53</v>
          </cell>
          <cell r="B17">
            <v>4361000</v>
          </cell>
          <cell r="C17">
            <v>1.0183444164182527</v>
          </cell>
          <cell r="D17">
            <v>4441000</v>
          </cell>
          <cell r="E17">
            <v>4384000</v>
          </cell>
          <cell r="I17">
            <v>14000</v>
          </cell>
          <cell r="N17">
            <v>26700</v>
          </cell>
          <cell r="AB17">
            <v>16000</v>
          </cell>
          <cell r="AD17" t="str">
            <v>6х4</v>
          </cell>
          <cell r="AE17">
            <v>2</v>
          </cell>
          <cell r="AF17">
            <v>20.074999999999999</v>
          </cell>
          <cell r="AG17">
            <v>400</v>
          </cell>
          <cell r="AH17">
            <v>400</v>
          </cell>
          <cell r="AI17" t="str">
            <v>ZF16</v>
          </cell>
          <cell r="AJ17">
            <v>5.1100000000000003</v>
          </cell>
          <cell r="AK17">
            <v>12</v>
          </cell>
          <cell r="AL17" t="str">
            <v>─</v>
          </cell>
          <cell r="AM17" t="str">
            <v>315/80R22,5</v>
          </cell>
          <cell r="AN17">
            <v>350</v>
          </cell>
          <cell r="AO17" t="str">
            <v>─</v>
          </cell>
          <cell r="AP17" t="str">
            <v xml:space="preserve">зад.разгрузка, прямоуг.сеч.,  МКБ, МОБ, дв. КАМАЗ-740.735-400 (E-5), топл. ап. BOSCH, система нейтрализ. ОГ(AdBlue), Common Rail, пневмоподв. каб., обогрев платф., аэродинамич.козырек, боковая защита,  тахограф российского стандарта с блоком СКЗИ, УВЭОС </v>
          </cell>
          <cell r="AQ17">
            <v>80000</v>
          </cell>
        </row>
        <row r="18">
          <cell r="A18" t="str">
            <v>6520-6014-49(B5)</v>
          </cell>
          <cell r="B18">
            <v>4567000</v>
          </cell>
          <cell r="C18">
            <v>1.0218962119553316</v>
          </cell>
          <cell r="D18">
            <v>4667000</v>
          </cell>
          <cell r="E18">
            <v>4384000</v>
          </cell>
          <cell r="F18">
            <v>220000</v>
          </cell>
          <cell r="N18">
            <v>26700</v>
          </cell>
          <cell r="S18">
            <v>20000</v>
          </cell>
          <cell r="AB18">
            <v>16000</v>
          </cell>
          <cell r="AD18" t="str">
            <v>6х4</v>
          </cell>
          <cell r="AE18">
            <v>2</v>
          </cell>
          <cell r="AF18">
            <v>20.074999999999999</v>
          </cell>
          <cell r="AG18">
            <v>400</v>
          </cell>
          <cell r="AH18">
            <v>390</v>
          </cell>
          <cell r="AI18" t="str">
            <v>ZF16</v>
          </cell>
          <cell r="AJ18">
            <v>5.1100000000000003</v>
          </cell>
          <cell r="AK18">
            <v>20</v>
          </cell>
          <cell r="AL18" t="str">
            <v>─</v>
          </cell>
          <cell r="AM18" t="str">
            <v>315/80R22,5</v>
          </cell>
          <cell r="AN18">
            <v>350</v>
          </cell>
          <cell r="AO18" t="str">
            <v>─</v>
          </cell>
          <cell r="AP18" t="str">
            <v xml:space="preserve">зад.разгрузка, прямоуг.сеч, МКБ, МОБ, дв. Cummins ISL 400 50 (Е-5), система нейтрализ. ОГ(AdBlue), ТНВД BOSCH, пневмоподв. каб., аэродинамич.козырек, боковая защита, тахограф российского стандарта с блоком СКЗИ, УВЭОС </v>
          </cell>
          <cell r="AQ18">
            <v>100000</v>
          </cell>
        </row>
        <row r="19">
          <cell r="A19" t="str">
            <v>6520-6020-49(B5)</v>
          </cell>
          <cell r="B19">
            <v>4653000</v>
          </cell>
          <cell r="C19">
            <v>1.021491510853213</v>
          </cell>
          <cell r="D19">
            <v>4753000</v>
          </cell>
          <cell r="E19">
            <v>4384000</v>
          </cell>
          <cell r="F19">
            <v>220000</v>
          </cell>
          <cell r="N19">
            <v>26700</v>
          </cell>
          <cell r="S19">
            <v>15000</v>
          </cell>
          <cell r="U19">
            <v>49000</v>
          </cell>
          <cell r="V19">
            <v>20000</v>
          </cell>
          <cell r="W19">
            <v>10000</v>
          </cell>
          <cell r="X19">
            <v>12000</v>
          </cell>
          <cell r="AB19">
            <v>16000</v>
          </cell>
          <cell r="AD19" t="str">
            <v>6х4</v>
          </cell>
          <cell r="AE19">
            <v>2</v>
          </cell>
          <cell r="AF19">
            <v>20.074999999999999</v>
          </cell>
          <cell r="AG19">
            <v>400</v>
          </cell>
          <cell r="AH19">
            <v>390</v>
          </cell>
          <cell r="AI19" t="str">
            <v>ZF16</v>
          </cell>
          <cell r="AJ19">
            <v>5.1100000000000003</v>
          </cell>
          <cell r="AK19">
            <v>16</v>
          </cell>
          <cell r="AL19" t="str">
            <v>─</v>
          </cell>
          <cell r="AM19" t="str">
            <v>315/80R22,5</v>
          </cell>
          <cell r="AN19">
            <v>350</v>
          </cell>
          <cell r="AO19" t="str">
            <v>шк-пет.</v>
          </cell>
          <cell r="AP19" t="str">
            <v xml:space="preserve">зад.разгрузка, овал.сеч, МКБ, МОБ,  дв. Cummins ISL 400 50 (Е-5), топл. ап. BOSCH, система нейтрализ. ОГ (AdBlue), Common Rail, пневмоподв. каб., аэродинамич.козырек, ДЗК, боковая защита, тахограф российского стандарта с блоком СКЗИ, УВЭОС </v>
          </cell>
          <cell r="AQ19">
            <v>100000</v>
          </cell>
        </row>
        <row r="20">
          <cell r="A20" t="str">
            <v>6520-6021-49(B5)</v>
          </cell>
          <cell r="B20">
            <v>4604000</v>
          </cell>
          <cell r="C20">
            <v>1.0217202432667245</v>
          </cell>
          <cell r="D20">
            <v>4704000</v>
          </cell>
          <cell r="E20">
            <v>4384000</v>
          </cell>
          <cell r="F20">
            <v>220000</v>
          </cell>
          <cell r="N20">
            <v>26700</v>
          </cell>
          <cell r="S20">
            <v>15000</v>
          </cell>
          <cell r="V20">
            <v>20000</v>
          </cell>
          <cell r="W20">
            <v>10000</v>
          </cell>
          <cell r="X20">
            <v>12000</v>
          </cell>
          <cell r="AB20">
            <v>16000</v>
          </cell>
          <cell r="AD20" t="str">
            <v>6х4</v>
          </cell>
          <cell r="AE20">
            <v>2</v>
          </cell>
          <cell r="AF20">
            <v>20.074999999999999</v>
          </cell>
          <cell r="AG20">
            <v>400</v>
          </cell>
          <cell r="AH20">
            <v>390</v>
          </cell>
          <cell r="AI20" t="str">
            <v>ZF16</v>
          </cell>
          <cell r="AJ20">
            <v>5.1100000000000003</v>
          </cell>
          <cell r="AK20">
            <v>16</v>
          </cell>
          <cell r="AL20" t="str">
            <v>─</v>
          </cell>
          <cell r="AM20" t="str">
            <v>315/80R22,5</v>
          </cell>
          <cell r="AN20">
            <v>350</v>
          </cell>
          <cell r="AO20" t="str">
            <v>шк-пет.</v>
          </cell>
          <cell r="AP20" t="str">
            <v xml:space="preserve">зад.разгрузка, прямоуг.сеч, МКБ, МОБ,  дв. Cummins ISL 400 50 (Е-5), топл. ап. BOSCH, система нейтрализ. ОГ (AdBlue), Common Rail, аэродинамич.козырек, боковая защита, пневмоподв. каб., тахограф российского стандарта с блоком СКЗИ, УВЭОС </v>
          </cell>
          <cell r="AQ20">
            <v>100000</v>
          </cell>
        </row>
        <row r="21">
          <cell r="A21" t="str">
            <v>6520-6022-49(B5)</v>
          </cell>
          <cell r="B21">
            <v>4638000</v>
          </cell>
          <cell r="C21">
            <v>1.0215610176800345</v>
          </cell>
          <cell r="D21">
            <v>4738000</v>
          </cell>
          <cell r="E21">
            <v>4384000</v>
          </cell>
          <cell r="F21">
            <v>220000</v>
          </cell>
          <cell r="N21">
            <v>26700</v>
          </cell>
          <cell r="U21">
            <v>49000</v>
          </cell>
          <cell r="V21">
            <v>20000</v>
          </cell>
          <cell r="W21">
            <v>10000</v>
          </cell>
          <cell r="X21">
            <v>12000</v>
          </cell>
          <cell r="AB21">
            <v>16000</v>
          </cell>
          <cell r="AD21" t="str">
            <v>6х4</v>
          </cell>
          <cell r="AE21">
            <v>2</v>
          </cell>
          <cell r="AF21">
            <v>20.074999999999999</v>
          </cell>
          <cell r="AG21">
            <v>400</v>
          </cell>
          <cell r="AH21">
            <v>390</v>
          </cell>
          <cell r="AI21" t="str">
            <v>ZF16</v>
          </cell>
          <cell r="AJ21">
            <v>5.1100000000000003</v>
          </cell>
          <cell r="AK21">
            <v>12</v>
          </cell>
          <cell r="AL21" t="str">
            <v>─</v>
          </cell>
          <cell r="AM21" t="str">
            <v>315/80R22,5</v>
          </cell>
          <cell r="AN21">
            <v>350</v>
          </cell>
          <cell r="AO21" t="str">
            <v>шк-пет.</v>
          </cell>
          <cell r="AP21" t="str">
            <v xml:space="preserve">зад.разгрузка, овал.сеч, МКБ, МОБ,  дв. Cummins ISL 400 50 (Е-5), топл. ап. BOSCH, система нейтрализ. ОГ (AdBlue), Common Rail, пневмоподв. каб., аэродинамич.козырек, ДЗК, боковая защита, тахограф российского стандарта с блоком СКЗИ, УВЭОС </v>
          </cell>
          <cell r="AQ21">
            <v>100000</v>
          </cell>
        </row>
        <row r="22">
          <cell r="A22" t="str">
            <v>6520-6024-49(B5)</v>
          </cell>
          <cell r="B22">
            <v>4589000</v>
          </cell>
          <cell r="C22">
            <v>1.0217912399215516</v>
          </cell>
          <cell r="D22">
            <v>4689000</v>
          </cell>
          <cell r="E22">
            <v>4384000</v>
          </cell>
          <cell r="F22">
            <v>220000</v>
          </cell>
          <cell r="N22">
            <v>26700</v>
          </cell>
          <cell r="V22">
            <v>20000</v>
          </cell>
          <cell r="W22">
            <v>10000</v>
          </cell>
          <cell r="X22">
            <v>12000</v>
          </cell>
          <cell r="AB22">
            <v>16000</v>
          </cell>
          <cell r="AD22" t="str">
            <v>6х4</v>
          </cell>
          <cell r="AE22">
            <v>2</v>
          </cell>
          <cell r="AF22">
            <v>20.074999999999999</v>
          </cell>
          <cell r="AG22">
            <v>400</v>
          </cell>
          <cell r="AH22">
            <v>390</v>
          </cell>
          <cell r="AI22" t="str">
            <v>ZF16</v>
          </cell>
          <cell r="AJ22">
            <v>5.1100000000000003</v>
          </cell>
          <cell r="AK22">
            <v>12</v>
          </cell>
          <cell r="AL22" t="str">
            <v>─</v>
          </cell>
          <cell r="AM22" t="str">
            <v>315/80R22,5</v>
          </cell>
          <cell r="AN22">
            <v>350</v>
          </cell>
          <cell r="AO22" t="str">
            <v>шк-пет.</v>
          </cell>
          <cell r="AP22" t="str">
            <v xml:space="preserve">зад.разгрузка, прямоуг.сеч, МКБ, МОБ,  дв. Cummins ISL 400 50 (Е-5), топл. ап. BOSCH, система нейтрализ. ОГ (AdBlue), Common Rail, пневмоподв. каб., аэродинамич.козырек, боковая защита, тахограф российского стандарта с блоком СКЗИ, УВЭОС </v>
          </cell>
          <cell r="AQ22">
            <v>100000</v>
          </cell>
        </row>
        <row r="23">
          <cell r="A23" t="str">
            <v>6520-6025-49(B5)</v>
          </cell>
          <cell r="B23">
            <v>4609000</v>
          </cell>
          <cell r="C23">
            <v>1.0216966804078975</v>
          </cell>
          <cell r="D23">
            <v>4709000</v>
          </cell>
          <cell r="E23">
            <v>4384000</v>
          </cell>
          <cell r="F23">
            <v>220000</v>
          </cell>
          <cell r="N23">
            <v>26700</v>
          </cell>
          <cell r="S23">
            <v>20000</v>
          </cell>
          <cell r="V23">
            <v>20000</v>
          </cell>
          <cell r="W23">
            <v>10000</v>
          </cell>
          <cell r="X23">
            <v>12000</v>
          </cell>
          <cell r="AB23">
            <v>16000</v>
          </cell>
          <cell r="AD23" t="str">
            <v>6х4</v>
          </cell>
          <cell r="AE23">
            <v>2</v>
          </cell>
          <cell r="AF23">
            <v>20.074999999999999</v>
          </cell>
          <cell r="AG23">
            <v>400</v>
          </cell>
          <cell r="AH23">
            <v>390</v>
          </cell>
          <cell r="AI23" t="str">
            <v>ZF16</v>
          </cell>
          <cell r="AJ23">
            <v>5.1100000000000003</v>
          </cell>
          <cell r="AK23">
            <v>20</v>
          </cell>
          <cell r="AL23" t="str">
            <v>─</v>
          </cell>
          <cell r="AM23" t="str">
            <v>315/80R22,5</v>
          </cell>
          <cell r="AN23">
            <v>350</v>
          </cell>
          <cell r="AO23" t="str">
            <v>шк-пет.</v>
          </cell>
          <cell r="AP23" t="str">
            <v xml:space="preserve">зад.разгрузка, прямоуг.сеч, МКБ, МОБ,  дв. Cummins ISL 400 50 (Е-5), топл. ап. BOSCH, система нейтрализ. ОГ (AdBlue), Common Rail, пневмоподв. каб., аэродинамич.козырек, боковая защита, тахограф российского стандарта с блоком СКЗИ, УВЭОС </v>
          </cell>
          <cell r="AQ23">
            <v>100000</v>
          </cell>
        </row>
        <row r="24">
          <cell r="A24" t="str">
            <v>6520-6041-53</v>
          </cell>
          <cell r="B24">
            <v>4393000</v>
          </cell>
          <cell r="C24">
            <v>1.0200318688823127</v>
          </cell>
          <cell r="D24">
            <v>4481000</v>
          </cell>
          <cell r="E24">
            <v>4384000</v>
          </cell>
          <cell r="I24">
            <v>14000</v>
          </cell>
          <cell r="K24">
            <v>20000</v>
          </cell>
          <cell r="N24">
            <v>26700</v>
          </cell>
          <cell r="S24">
            <v>20000</v>
          </cell>
          <cell r="AB24">
            <v>16000</v>
          </cell>
          <cell r="AD24" t="str">
            <v>6х4</v>
          </cell>
          <cell r="AE24">
            <v>2</v>
          </cell>
          <cell r="AF24">
            <v>20.074999999999999</v>
          </cell>
          <cell r="AG24">
            <v>400</v>
          </cell>
          <cell r="AH24">
            <v>400</v>
          </cell>
          <cell r="AI24" t="str">
            <v>ZF16</v>
          </cell>
          <cell r="AJ24">
            <v>5.1100000000000003</v>
          </cell>
          <cell r="AK24">
            <v>20</v>
          </cell>
          <cell r="AL24">
            <v>1</v>
          </cell>
          <cell r="AM24" t="str">
            <v>315/80R22,5</v>
          </cell>
          <cell r="AN24">
            <v>350</v>
          </cell>
          <cell r="AO24" t="str">
            <v>─</v>
          </cell>
          <cell r="AP24" t="str">
            <v xml:space="preserve">зад.разгрузка, прямоуг.сеч, МКБ, МОБ, дв. КАМАЗ-740.735-400 (E-5), топл. ап. BOSCH, Common Rail, система нейтрализ. ОГ (AdBlue), пневмоподв. каб.,обогрев платф., ДЗК, аэродин.козырек, боковая защита, тахограф российского стандарта с блоком СКЗИ, УВЭОС </v>
          </cell>
          <cell r="AQ24">
            <v>88000</v>
          </cell>
        </row>
        <row r="25">
          <cell r="A25" t="str">
            <v>6520-26041-53</v>
          </cell>
          <cell r="B25">
            <v>4393000</v>
          </cell>
          <cell r="C25">
            <v>1.0200318688823127</v>
          </cell>
          <cell r="D25">
            <v>4481000</v>
          </cell>
          <cell r="E25">
            <v>4384000</v>
          </cell>
          <cell r="H25">
            <v>0</v>
          </cell>
          <cell r="I25">
            <v>14000</v>
          </cell>
          <cell r="K25">
            <v>20000</v>
          </cell>
          <cell r="N25">
            <v>26700</v>
          </cell>
          <cell r="S25">
            <v>20000</v>
          </cell>
          <cell r="AB25">
            <v>16000</v>
          </cell>
          <cell r="AD25" t="str">
            <v>6х4</v>
          </cell>
          <cell r="AE25">
            <v>2</v>
          </cell>
          <cell r="AF25">
            <v>20.074999999999999</v>
          </cell>
          <cell r="AG25">
            <v>400</v>
          </cell>
          <cell r="AH25">
            <v>400</v>
          </cell>
          <cell r="AI25" t="str">
            <v>ZF16</v>
          </cell>
          <cell r="AJ25">
            <v>5.1100000000000003</v>
          </cell>
          <cell r="AK25">
            <v>20</v>
          </cell>
          <cell r="AL25">
            <v>1</v>
          </cell>
          <cell r="AM25" t="str">
            <v>315/80R22,5</v>
          </cell>
          <cell r="AN25">
            <v>350</v>
          </cell>
          <cell r="AO25" t="str">
            <v>─</v>
          </cell>
          <cell r="AP25" t="str">
            <v xml:space="preserve">зад.разгрузка, прямоуг.сеч, МКБ, МОБ, дв. КАМАЗ-740.735-400 (E-5), топл. ап. АЗПИ, Common Rail, система нейтрализ. ОГ (AdBlue), пневмоподв. каб.,обогрев платф., ДЗК, аэродин.козырек, боковая защита, тахограф российского стандарта с блоком СКЗИ, УВЭОС </v>
          </cell>
          <cell r="AQ25">
            <v>88000</v>
          </cell>
        </row>
        <row r="26">
          <cell r="A26" t="str">
            <v>6520-306041-53</v>
          </cell>
          <cell r="B26">
            <v>4393000</v>
          </cell>
          <cell r="C26">
            <v>1.0200318688823127</v>
          </cell>
          <cell r="D26">
            <v>4481000</v>
          </cell>
          <cell r="E26">
            <v>4384000</v>
          </cell>
          <cell r="H26">
            <v>0</v>
          </cell>
          <cell r="I26">
            <v>14000</v>
          </cell>
          <cell r="K26">
            <v>20000</v>
          </cell>
          <cell r="N26">
            <v>26700</v>
          </cell>
          <cell r="S26">
            <v>20000</v>
          </cell>
          <cell r="AB26">
            <v>16000</v>
          </cell>
          <cell r="AD26" t="str">
            <v>6х4</v>
          </cell>
          <cell r="AE26">
            <v>2</v>
          </cell>
          <cell r="AF26">
            <v>20.074999999999999</v>
          </cell>
          <cell r="AG26">
            <v>400</v>
          </cell>
          <cell r="AH26">
            <v>400</v>
          </cell>
          <cell r="AI26" t="str">
            <v>ZF16</v>
          </cell>
          <cell r="AJ26">
            <v>5.1100000000000003</v>
          </cell>
          <cell r="AK26">
            <v>20</v>
          </cell>
          <cell r="AL26">
            <v>1</v>
          </cell>
          <cell r="AM26" t="str">
            <v>315/80R22,5</v>
          </cell>
          <cell r="AN26">
            <v>350</v>
          </cell>
          <cell r="AO26" t="str">
            <v>─</v>
          </cell>
          <cell r="AP26" t="str">
            <v xml:space="preserve">зад.разгрузка, прямоуг.сеч, МКБ, МОБ, дв. КАМАЗ-740.735-400 (E-5), топл. ап. BOSCH, Common Rail, система нейтрализ. ОГ (AdBlue), пневмоподв. каб.,обогрев платф., тахограф российского стандарта с блоком СКЗИ, УВЭОС, исп. "ЮГ" (аудиосистема + 2 аудиоколонки , защитная сетка на приборы светотехники (головные + ПТФ+задние), напольные коврики резиновые, автономный воздушный отопитель "Планар 4Д", накладной кондиционер 3,5 кВТ (в составе штатной системы вентиляции кабины) </v>
          </cell>
          <cell r="AQ26">
            <v>88000</v>
          </cell>
        </row>
        <row r="27">
          <cell r="A27" t="str">
            <v>6520-2026041-53</v>
          </cell>
          <cell r="B27">
            <v>4393000</v>
          </cell>
          <cell r="C27">
            <v>1.0200318688823127</v>
          </cell>
          <cell r="D27">
            <v>4481000</v>
          </cell>
          <cell r="E27">
            <v>4384000</v>
          </cell>
          <cell r="H27">
            <v>0</v>
          </cell>
          <cell r="I27">
            <v>14000</v>
          </cell>
          <cell r="K27">
            <v>20000</v>
          </cell>
          <cell r="N27">
            <v>26700</v>
          </cell>
          <cell r="S27">
            <v>20000</v>
          </cell>
          <cell r="AB27">
            <v>16000</v>
          </cell>
          <cell r="AD27" t="str">
            <v>6х4</v>
          </cell>
          <cell r="AE27">
            <v>2</v>
          </cell>
          <cell r="AF27">
            <v>20.074999999999999</v>
          </cell>
          <cell r="AG27">
            <v>400</v>
          </cell>
          <cell r="AH27">
            <v>400</v>
          </cell>
          <cell r="AI27" t="str">
            <v>ZF16</v>
          </cell>
          <cell r="AJ27">
            <v>5.1100000000000003</v>
          </cell>
          <cell r="AK27">
            <v>20</v>
          </cell>
          <cell r="AL27">
            <v>1</v>
          </cell>
          <cell r="AM27" t="str">
            <v>315/80R22,5</v>
          </cell>
          <cell r="AN27">
            <v>350</v>
          </cell>
          <cell r="AO27" t="str">
            <v>─</v>
          </cell>
          <cell r="AP27" t="str">
            <v xml:space="preserve">зад.разгрузка, прямоуг.сеч, МКБ, МОБ, дв. КАМАЗ-740.735-400 (E-5), топл. ап. АЗПИ, Common Rail, система нейтрализ. ОГ (AdBlue), пневмоподв. каб.,обогрев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Q27">
            <v>88000</v>
          </cell>
        </row>
        <row r="28">
          <cell r="A28" t="str">
            <v>6520-3026041-53</v>
          </cell>
          <cell r="B28">
            <v>4393000</v>
          </cell>
          <cell r="C28">
            <v>1.0200318688823127</v>
          </cell>
          <cell r="D28">
            <v>4481000</v>
          </cell>
          <cell r="E28">
            <v>4384000</v>
          </cell>
          <cell r="H28">
            <v>0</v>
          </cell>
          <cell r="I28">
            <v>14000</v>
          </cell>
          <cell r="K28">
            <v>20000</v>
          </cell>
          <cell r="N28">
            <v>26700</v>
          </cell>
          <cell r="S28">
            <v>20000</v>
          </cell>
          <cell r="AB28">
            <v>16000</v>
          </cell>
          <cell r="AD28" t="str">
            <v>6х4</v>
          </cell>
          <cell r="AE28">
            <v>2</v>
          </cell>
          <cell r="AF28">
            <v>20.074999999999999</v>
          </cell>
          <cell r="AG28">
            <v>400</v>
          </cell>
          <cell r="AH28">
            <v>400</v>
          </cell>
          <cell r="AI28" t="str">
            <v>ZF16</v>
          </cell>
          <cell r="AJ28">
            <v>5.1100000000000003</v>
          </cell>
          <cell r="AK28">
            <v>20</v>
          </cell>
          <cell r="AL28">
            <v>1</v>
          </cell>
          <cell r="AM28" t="str">
            <v>315/80R22,5</v>
          </cell>
          <cell r="AN28">
            <v>350</v>
          </cell>
          <cell r="AO28" t="str">
            <v>─</v>
          </cell>
          <cell r="AP28" t="str">
            <v xml:space="preserve">зад.разгрузка, прямоуг.сеч, МКБ, МОБ, дв. КАМАЗ-740.735-400 (E-5), топл. ап. АЗПИ, Common Rail, система нейтрализ. ОГ (AdBlue), пневмоподв. каб.,обогрев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Q28">
            <v>88000</v>
          </cell>
        </row>
        <row r="29">
          <cell r="A29" t="str">
            <v>6520-7915-49(B5)</v>
          </cell>
          <cell r="B29">
            <v>4748000</v>
          </cell>
          <cell r="C29">
            <v>1.0229570345408594</v>
          </cell>
          <cell r="D29">
            <v>4857000</v>
          </cell>
          <cell r="E29">
            <v>4384000</v>
          </cell>
          <cell r="F29">
            <v>220000</v>
          </cell>
          <cell r="M29">
            <v>85000</v>
          </cell>
          <cell r="N29">
            <v>26700</v>
          </cell>
          <cell r="P29">
            <v>105000</v>
          </cell>
          <cell r="S29">
            <v>20000</v>
          </cell>
          <cell r="AB29">
            <v>16000</v>
          </cell>
          <cell r="AD29" t="str">
            <v>6х4</v>
          </cell>
          <cell r="AE29">
            <v>2</v>
          </cell>
          <cell r="AF29">
            <v>20.074999999999999</v>
          </cell>
          <cell r="AG29">
            <v>400</v>
          </cell>
          <cell r="AH29">
            <v>390</v>
          </cell>
          <cell r="AI29" t="str">
            <v>ZF16</v>
          </cell>
          <cell r="AJ29">
            <v>5.1100000000000003</v>
          </cell>
          <cell r="AK29">
            <v>20</v>
          </cell>
          <cell r="AL29" t="str">
            <v>─</v>
          </cell>
          <cell r="AM29" t="str">
            <v>315/80R22,5</v>
          </cell>
          <cell r="AN29">
            <v>350</v>
          </cell>
          <cell r="AO29" t="str">
            <v>─</v>
          </cell>
          <cell r="AP29" t="str">
            <v xml:space="preserve">зад.разгрузка, прямоуг.сеч, МКБ, МОБ, дв. Cummins ISL 400 50 (Е-5), система нейтрализ. ОГ(AdBlue), ТНВД BOSCH, КОМ FH 9731, пневмоподв. каб., ДЗК, аэродин.козырек, боковая защита, тахограф российского стандарта с блоком СКЗИ, рестайлинг 2, УВЭОС </v>
          </cell>
          <cell r="AQ29">
            <v>109000</v>
          </cell>
        </row>
        <row r="30">
          <cell r="A30" t="str">
            <v>6520-001-49(B5)</v>
          </cell>
          <cell r="B30">
            <v>5216000</v>
          </cell>
          <cell r="C30">
            <v>1.0201303680981595</v>
          </cell>
          <cell r="D30">
            <v>5321000</v>
          </cell>
          <cell r="E30">
            <v>5101000</v>
          </cell>
          <cell r="F30">
            <v>220000</v>
          </cell>
          <cell r="AD30" t="str">
            <v>6х4</v>
          </cell>
          <cell r="AE30">
            <v>2</v>
          </cell>
          <cell r="AF30">
            <v>21</v>
          </cell>
          <cell r="AG30">
            <v>400</v>
          </cell>
          <cell r="AH30">
            <v>390</v>
          </cell>
          <cell r="AI30" t="str">
            <v>ZF16</v>
          </cell>
          <cell r="AJ30">
            <v>5.1100000000000003</v>
          </cell>
          <cell r="AK30">
            <v>16</v>
          </cell>
          <cell r="AL30" t="str">
            <v>─</v>
          </cell>
          <cell r="AM30" t="str">
            <v>315/80R22,5</v>
          </cell>
          <cell r="AN30">
            <v>350</v>
          </cell>
          <cell r="AO30" t="str">
            <v>─</v>
          </cell>
          <cell r="AP30" t="str">
            <v>зад.разгрузка, прямоуг.сеч, дв. Cummins ISL 400 50 (Е-5), КПП ZF 16S1820TO, система нейтрализ. ОГ(AdBlue), МКБ, МОБ, ASR, кабина Daimler (низкая), кондиционер, отопитель каб. Webasto AT 2000 STC, ДЗК, боковая защита, тахограф российского стандарта с блоком СКЗИ, обогрев платформы, полог, лестница, гидрооборудование HYVA</v>
          </cell>
          <cell r="AQ30">
            <v>105000</v>
          </cell>
        </row>
        <row r="31">
          <cell r="A31" t="str">
            <v>65201-6010-49(B5)</v>
          </cell>
          <cell r="B31">
            <v>5099000</v>
          </cell>
          <cell r="C31">
            <v>1.0196116885663855</v>
          </cell>
          <cell r="D31">
            <v>5199000</v>
          </cell>
          <cell r="E31">
            <v>4882000</v>
          </cell>
          <cell r="F31">
            <v>220000</v>
          </cell>
          <cell r="N31">
            <v>26700</v>
          </cell>
          <cell r="S31">
            <v>5000</v>
          </cell>
          <cell r="U31">
            <v>49000</v>
          </cell>
          <cell r="AB31">
            <v>16000</v>
          </cell>
          <cell r="AD31" t="str">
            <v>8х4</v>
          </cell>
          <cell r="AE31">
            <v>2</v>
          </cell>
          <cell r="AF31">
            <v>25.57</v>
          </cell>
          <cell r="AG31">
            <v>400</v>
          </cell>
          <cell r="AH31">
            <v>390</v>
          </cell>
          <cell r="AI31" t="str">
            <v>ZF16</v>
          </cell>
          <cell r="AJ31">
            <v>5.1100000000000003</v>
          </cell>
          <cell r="AK31">
            <v>20</v>
          </cell>
          <cell r="AL31" t="str">
            <v>─</v>
          </cell>
          <cell r="AM31" t="str">
            <v>315/80R22,5</v>
          </cell>
          <cell r="AN31">
            <v>210</v>
          </cell>
          <cell r="AO31" t="str">
            <v>─</v>
          </cell>
          <cell r="AP31" t="str">
            <v xml:space="preserve">зад.разгрузка, овал.сеч., МКБ, МОБ, дв. Cummins ISL 400 50 (Е-5), топл. ап. BOSCH, Common Rail, система нейтрализ. ОГ (AdBlue), аэродинам.козырек, ДЗК, боковая защита, пневмоподв. каб., тахограф российского стандарта с блоком СКЗИ, УВЭОС </v>
          </cell>
          <cell r="AQ31">
            <v>100000</v>
          </cell>
        </row>
        <row r="32">
          <cell r="A32" t="str">
            <v>65201-6011-49(B5)</v>
          </cell>
          <cell r="B32">
            <v>5094000</v>
          </cell>
          <cell r="C32">
            <v>1.0196309383588535</v>
          </cell>
          <cell r="D32">
            <v>5194000</v>
          </cell>
          <cell r="E32">
            <v>4882000</v>
          </cell>
          <cell r="F32">
            <v>220000</v>
          </cell>
          <cell r="N32">
            <v>26700</v>
          </cell>
          <cell r="U32">
            <v>49000</v>
          </cell>
          <cell r="AB32">
            <v>16000</v>
          </cell>
          <cell r="AD32" t="str">
            <v>8х4</v>
          </cell>
          <cell r="AE32">
            <v>2</v>
          </cell>
          <cell r="AF32">
            <v>25.57</v>
          </cell>
          <cell r="AG32">
            <v>400</v>
          </cell>
          <cell r="AH32">
            <v>390</v>
          </cell>
          <cell r="AI32" t="str">
            <v>ZF16</v>
          </cell>
          <cell r="AJ32">
            <v>5.1100000000000003</v>
          </cell>
          <cell r="AK32">
            <v>16</v>
          </cell>
          <cell r="AL32" t="str">
            <v>─</v>
          </cell>
          <cell r="AM32" t="str">
            <v>315/80R22,5</v>
          </cell>
          <cell r="AN32">
            <v>210</v>
          </cell>
          <cell r="AO32" t="str">
            <v>─</v>
          </cell>
          <cell r="AP32" t="str">
            <v xml:space="preserve">зад.разгрузка, овал.сеч., МКБ, МОБ, дв. Cummins ISL 400 50 (Е-5), топл. ап. BOSCH, Common Rail, система нейтрализ. ОГ (AdBlue), аэродинам.козырек, ДЗК, боковая защита, пневмоподв. каб., тахограф российского стандарта с блоком СКЗИ, УВЭОС  </v>
          </cell>
          <cell r="AQ32">
            <v>100000</v>
          </cell>
        </row>
        <row r="33">
          <cell r="A33" t="str">
            <v>65201-6012-53</v>
          </cell>
          <cell r="B33">
            <v>4850000</v>
          </cell>
          <cell r="C33">
            <v>1.0164948453608247</v>
          </cell>
          <cell r="D33">
            <v>4930000</v>
          </cell>
          <cell r="E33">
            <v>4882000</v>
          </cell>
          <cell r="N33">
            <v>26700</v>
          </cell>
          <cell r="S33">
            <v>5000</v>
          </cell>
          <cell r="AB33">
            <v>16000</v>
          </cell>
          <cell r="AD33" t="str">
            <v>8х4</v>
          </cell>
          <cell r="AE33">
            <v>2</v>
          </cell>
          <cell r="AF33">
            <v>25.57</v>
          </cell>
          <cell r="AG33">
            <v>400</v>
          </cell>
          <cell r="AH33">
            <v>400</v>
          </cell>
          <cell r="AI33" t="str">
            <v>ZF16</v>
          </cell>
          <cell r="AJ33">
            <v>5.1100000000000003</v>
          </cell>
          <cell r="AK33">
            <v>20</v>
          </cell>
          <cell r="AL33" t="str">
            <v>─</v>
          </cell>
          <cell r="AM33" t="str">
            <v>315/80R22,5</v>
          </cell>
          <cell r="AN33">
            <v>210</v>
          </cell>
          <cell r="AO33" t="str">
            <v>─</v>
          </cell>
          <cell r="AP33" t="str">
            <v xml:space="preserve">зад.разгрузка, прямоуг.сеч, МКБ, МОБ, дв. КАМАЗ-740.735-400 (Е-5), топл. ап. BOSCH, Common Rail, система нейтрализ. ОГ (AdBlue), аэродинам.козырек, ДЗК, боковая защита, пневмоподв. каб., тахограф российского стандарта с блоком СКЗИ, УВЭОС  </v>
          </cell>
          <cell r="AQ33">
            <v>80000</v>
          </cell>
        </row>
        <row r="34">
          <cell r="A34" t="str">
            <v>65201-6012-49(B5)</v>
          </cell>
          <cell r="B34">
            <v>5050000</v>
          </cell>
          <cell r="C34">
            <v>1.0198019801980198</v>
          </cell>
          <cell r="D34">
            <v>5150000</v>
          </cell>
          <cell r="E34">
            <v>4882000</v>
          </cell>
          <cell r="F34">
            <v>220000</v>
          </cell>
          <cell r="N34">
            <v>26700</v>
          </cell>
          <cell r="S34">
            <v>5000</v>
          </cell>
          <cell r="AB34">
            <v>16000</v>
          </cell>
          <cell r="AD34" t="str">
            <v>8х4</v>
          </cell>
          <cell r="AE34">
            <v>2</v>
          </cell>
          <cell r="AF34">
            <v>25.57</v>
          </cell>
          <cell r="AG34">
            <v>400</v>
          </cell>
          <cell r="AH34">
            <v>390</v>
          </cell>
          <cell r="AI34" t="str">
            <v>ZF16</v>
          </cell>
          <cell r="AJ34">
            <v>5.1100000000000003</v>
          </cell>
          <cell r="AK34">
            <v>20</v>
          </cell>
          <cell r="AL34" t="str">
            <v>─</v>
          </cell>
          <cell r="AM34" t="str">
            <v>315/80R22,5</v>
          </cell>
          <cell r="AN34">
            <v>210</v>
          </cell>
          <cell r="AO34" t="str">
            <v>─</v>
          </cell>
          <cell r="AP34" t="str">
            <v xml:space="preserve">зад.разгрузка, прямоуг.сеч, МКБ, МОБ, дв. Cummins ISL 400 50 (Е-5), топл. ап. BOSCH, Common Rail, система нейтрализ. ОГ (AdBlue), аэродинам.козырек, ДЗК, боковая защита,пневмоподв. каб., тахограф российского стандарта с блоком СКЗИ, УВЭОС  </v>
          </cell>
          <cell r="AQ34">
            <v>100000</v>
          </cell>
        </row>
        <row r="35">
          <cell r="A35" t="str">
            <v>65201-001-49(B5)</v>
          </cell>
          <cell r="B35">
            <v>6105000</v>
          </cell>
          <cell r="C35">
            <v>1.0196560196560196</v>
          </cell>
          <cell r="D35">
            <v>6225000</v>
          </cell>
          <cell r="E35">
            <v>5989000</v>
          </cell>
          <cell r="F35">
            <v>220000</v>
          </cell>
          <cell r="AB35">
            <v>16000</v>
          </cell>
          <cell r="AD35" t="str">
            <v>8х4</v>
          </cell>
          <cell r="AE35">
            <v>2</v>
          </cell>
          <cell r="AF35">
            <v>27</v>
          </cell>
          <cell r="AG35">
            <v>400</v>
          </cell>
          <cell r="AH35">
            <v>390</v>
          </cell>
          <cell r="AI35" t="str">
            <v>ZF16</v>
          </cell>
          <cell r="AJ35">
            <v>5.1100000000000003</v>
          </cell>
          <cell r="AK35">
            <v>20</v>
          </cell>
          <cell r="AL35" t="str">
            <v>─</v>
          </cell>
          <cell r="AM35" t="str">
            <v>315/80R22,5</v>
          </cell>
          <cell r="AN35">
            <v>350</v>
          </cell>
          <cell r="AO35" t="str">
            <v>─</v>
          </cell>
          <cell r="AP35" t="str">
            <v xml:space="preserve">зад.разгрузка, прямоуг.сеч, дв. Cummins ISL 400 50 (Е-5), КПП ZF 16S1825TO, система нейтрализ. ОГ(AdBlue), МКБ, МОБ, ASR, кабина Daimler (низкая), кондиционер, отопитель каб. Webasto AT 2000 STC, ДЗК, боковая защита, тахограф российского стандарта с блоком СКЗИ, обогрев платформы, полог, лестница, гидрооборудование HYVA, УВЭОС </v>
          </cell>
          <cell r="AQ35">
            <v>120000</v>
          </cell>
        </row>
        <row r="36">
          <cell r="A36" t="str">
            <v>6522-7011-53</v>
          </cell>
          <cell r="B36">
            <v>5166000</v>
          </cell>
          <cell r="C36">
            <v>1.0193573364305071</v>
          </cell>
          <cell r="D36">
            <v>5266000</v>
          </cell>
          <cell r="E36">
            <v>5048000</v>
          </cell>
          <cell r="G36">
            <v>35000</v>
          </cell>
          <cell r="J36">
            <v>40000</v>
          </cell>
          <cell r="M36">
            <v>85000</v>
          </cell>
          <cell r="N36">
            <v>26700</v>
          </cell>
          <cell r="S36">
            <v>15000</v>
          </cell>
          <cell r="AB36">
            <v>16000</v>
          </cell>
          <cell r="AD36" t="str">
            <v>6х6</v>
          </cell>
          <cell r="AE36">
            <v>2</v>
          </cell>
          <cell r="AF36">
            <v>19.074999999999999</v>
          </cell>
          <cell r="AG36">
            <v>400</v>
          </cell>
          <cell r="AH36">
            <v>400</v>
          </cell>
          <cell r="AI36" t="str">
            <v>ZF16</v>
          </cell>
          <cell r="AJ36">
            <v>5.1100000000000003</v>
          </cell>
          <cell r="AK36">
            <v>16</v>
          </cell>
          <cell r="AL36" t="str">
            <v>─</v>
          </cell>
          <cell r="AM36" t="str">
            <v>12.00R20</v>
          </cell>
          <cell r="AN36">
            <v>350</v>
          </cell>
          <cell r="AO36" t="str">
            <v>─</v>
          </cell>
          <cell r="AP36" t="str">
            <v>зад.разгрузка, обогрев платф, МКБ, МОБ, дв. КАМАЗ-740.735-400 (E-5), топл. ап. BOSCH, система нейтрализ. ОГ(AdBlue), РК КАМАЗ-631, рестайлинг-2, кондиционер, пневмоподв. каб., ДЗК, аэродин.козырек, боковая защита, тахограф российского стандарта с блоком СКЗИ, УВЭОС</v>
          </cell>
          <cell r="AQ36">
            <v>100000</v>
          </cell>
        </row>
        <row r="37">
          <cell r="A37" t="str">
            <v>6522-6011-53</v>
          </cell>
          <cell r="B37">
            <v>5006000</v>
          </cell>
          <cell r="C37">
            <v>1.0199760287654813</v>
          </cell>
          <cell r="D37">
            <v>5106000</v>
          </cell>
          <cell r="E37">
            <v>5048000</v>
          </cell>
          <cell r="N37">
            <v>26700</v>
          </cell>
          <cell r="S37">
            <v>15000</v>
          </cell>
          <cell r="AB37">
            <v>16000</v>
          </cell>
          <cell r="AD37" t="str">
            <v>6х6</v>
          </cell>
          <cell r="AE37">
            <v>2</v>
          </cell>
          <cell r="AF37">
            <v>19.074999999999999</v>
          </cell>
          <cell r="AG37">
            <v>400</v>
          </cell>
          <cell r="AH37">
            <v>400</v>
          </cell>
          <cell r="AI37" t="str">
            <v>ZF16</v>
          </cell>
          <cell r="AJ37">
            <v>5.1100000000000003</v>
          </cell>
          <cell r="AK37">
            <v>16</v>
          </cell>
          <cell r="AL37" t="str">
            <v>─</v>
          </cell>
          <cell r="AM37" t="str">
            <v>12.00R20</v>
          </cell>
          <cell r="AN37">
            <v>350</v>
          </cell>
          <cell r="AO37" t="str">
            <v>─</v>
          </cell>
          <cell r="AP37" t="str">
            <v xml:space="preserve">зад.разгрузка, обогрев платф, МКБ, МОБ, дв. КАМАЗ-740.735-400 (E-5), топл. ап. BOSCH, система нейтрализ. ОГ(AdBlue), РК КАМАЗ-6522, пневмоподв. каб., ДЗК, аэродин.козырек, боковая защита, тахограф российского стандарта с блоком СКЗИ, УВЭОС </v>
          </cell>
          <cell r="AQ37">
            <v>100000</v>
          </cell>
        </row>
        <row r="38">
          <cell r="A38" t="str">
            <v>6522-6041-53</v>
          </cell>
          <cell r="B38">
            <v>5363000</v>
          </cell>
          <cell r="C38">
            <v>1.0247995524892783</v>
          </cell>
          <cell r="D38">
            <v>5496000</v>
          </cell>
          <cell r="E38">
            <v>5048000</v>
          </cell>
          <cell r="N38">
            <v>26700</v>
          </cell>
          <cell r="R38">
            <v>390000</v>
          </cell>
          <cell r="S38">
            <v>15000</v>
          </cell>
          <cell r="AB38">
            <v>16000</v>
          </cell>
          <cell r="AD38" t="str">
            <v>6х6</v>
          </cell>
          <cell r="AE38">
            <v>2</v>
          </cell>
          <cell r="AF38">
            <v>19.074999999999999</v>
          </cell>
          <cell r="AG38">
            <v>400</v>
          </cell>
          <cell r="AH38">
            <v>400</v>
          </cell>
          <cell r="AI38" t="str">
            <v>ZF16</v>
          </cell>
          <cell r="AJ38">
            <v>5.1429999999999998</v>
          </cell>
          <cell r="AK38">
            <v>16</v>
          </cell>
          <cell r="AL38" t="str">
            <v>─</v>
          </cell>
          <cell r="AM38" t="str">
            <v>12.00R20</v>
          </cell>
          <cell r="AN38">
            <v>350</v>
          </cell>
          <cell r="AO38" t="str">
            <v>─</v>
          </cell>
          <cell r="AP38" t="str">
            <v>зад.разгрузка, обогрев платф, МКБ, МОБ, дв. КАМАЗ-740.735-400 (E-5), топл. ап. BOSCH, система нейтрализ. ОГ(AdBlue), РК КАМАЗ-6522, мосты Daimler, пневмоподв. каб., аэродинамич.козырек, боковая защита, тахограф российского стандарта с блоком СКЗИ, УВЭОС</v>
          </cell>
          <cell r="AQ38">
            <v>133000</v>
          </cell>
        </row>
        <row r="39">
          <cell r="A39" t="str">
            <v>65222-6010-53</v>
          </cell>
          <cell r="B39">
            <v>5425000</v>
          </cell>
          <cell r="C39">
            <v>1.0211981566820276</v>
          </cell>
          <cell r="D39">
            <v>5540000</v>
          </cell>
          <cell r="E39">
            <v>5468500</v>
          </cell>
          <cell r="N39">
            <v>26700</v>
          </cell>
          <cell r="O39">
            <v>3000</v>
          </cell>
          <cell r="Z39">
            <v>25750</v>
          </cell>
          <cell r="AB39">
            <v>16000</v>
          </cell>
          <cell r="AD39" t="str">
            <v>6х6</v>
          </cell>
          <cell r="AE39">
            <v>1</v>
          </cell>
          <cell r="AF39">
            <v>19.574999999999999</v>
          </cell>
          <cell r="AG39">
            <v>400</v>
          </cell>
          <cell r="AH39">
            <v>400</v>
          </cell>
          <cell r="AI39" t="str">
            <v>ZF16</v>
          </cell>
          <cell r="AJ39">
            <v>6.88</v>
          </cell>
          <cell r="AK39">
            <v>12</v>
          </cell>
          <cell r="AL39" t="str">
            <v>─</v>
          </cell>
          <cell r="AM39" t="str">
            <v>16.00R20</v>
          </cell>
          <cell r="AN39">
            <v>350</v>
          </cell>
          <cell r="AO39" t="str">
            <v>─</v>
          </cell>
          <cell r="AP39" t="str">
            <v xml:space="preserve">зад.разгрузка, обогрев платф, МКБ, МОБ, дв. КАМАЗ-740.735-400 (E-5), топл. ап. BOSCH, система нейтрализ. ОГ(AdBlue), РК КАМАЗ-6522, пневмоподв. каб., ДЗК, аэродин.козырек, тахограф российского стандарта с блоком СКЗИ, УВЭОС </v>
          </cell>
          <cell r="AQ39">
            <v>115000</v>
          </cell>
        </row>
        <row r="40">
          <cell r="A40" t="str">
            <v>65222-7012-53</v>
          </cell>
          <cell r="B40">
            <v>5672000</v>
          </cell>
          <cell r="C40">
            <v>1.0146332863187588</v>
          </cell>
          <cell r="D40">
            <v>5755000</v>
          </cell>
          <cell r="E40">
            <v>5468500</v>
          </cell>
          <cell r="G40">
            <v>35000</v>
          </cell>
          <cell r="J40">
            <v>40000</v>
          </cell>
          <cell r="K40">
            <v>20000</v>
          </cell>
          <cell r="L40">
            <v>15000</v>
          </cell>
          <cell r="M40">
            <v>85000</v>
          </cell>
          <cell r="N40">
            <v>26700</v>
          </cell>
          <cell r="Q40">
            <v>3000</v>
          </cell>
          <cell r="S40">
            <v>15000</v>
          </cell>
          <cell r="Y40">
            <v>5000</v>
          </cell>
          <cell r="Z40">
            <v>25750</v>
          </cell>
          <cell r="AB40">
            <v>16000</v>
          </cell>
          <cell r="AD40" t="str">
            <v>6х6</v>
          </cell>
          <cell r="AE40">
            <v>1</v>
          </cell>
          <cell r="AF40">
            <v>19.574999999999999</v>
          </cell>
          <cell r="AG40">
            <v>400</v>
          </cell>
          <cell r="AH40">
            <v>400</v>
          </cell>
          <cell r="AI40" t="str">
            <v>ZF16</v>
          </cell>
          <cell r="AJ40">
            <v>6.88</v>
          </cell>
          <cell r="AK40">
            <v>16</v>
          </cell>
          <cell r="AL40">
            <v>1</v>
          </cell>
          <cell r="AM40" t="str">
            <v>16.00R20</v>
          </cell>
          <cell r="AN40">
            <v>350</v>
          </cell>
          <cell r="AO40" t="str">
            <v>─</v>
          </cell>
          <cell r="AP40" t="str">
            <v>зад.разгрузка, обогрев платф, МКБ, МОБ, дв. КАМАЗ-740.735-400 (E-5), топл. ап. BOSCH, система нейтрализ. ОГ(AdBlue), РК КАМАЗ-631, отоп. Планар, кондиционер, рестайлинг-2, пневмоподв. каб., ДЗК, аэродин.козырек, тахограф российского стандарта с блоком СКЗИ, УВЭОС </v>
          </cell>
          <cell r="AQ40">
            <v>83000</v>
          </cell>
        </row>
        <row r="41">
          <cell r="A41" t="str">
            <v>65222-6012-53</v>
          </cell>
          <cell r="B41">
            <v>5532000</v>
          </cell>
          <cell r="C41">
            <v>1.0186189443239335</v>
          </cell>
          <cell r="D41">
            <v>5635000</v>
          </cell>
          <cell r="E41">
            <v>5468500</v>
          </cell>
          <cell r="J41">
            <v>40000</v>
          </cell>
          <cell r="K41">
            <v>20000</v>
          </cell>
          <cell r="L41">
            <v>15000</v>
          </cell>
          <cell r="N41">
            <v>26700</v>
          </cell>
          <cell r="Q41">
            <v>3000</v>
          </cell>
          <cell r="S41">
            <v>15000</v>
          </cell>
          <cell r="Y41">
            <v>5000</v>
          </cell>
          <cell r="Z41">
            <v>25750</v>
          </cell>
          <cell r="AB41">
            <v>16000</v>
          </cell>
          <cell r="AD41" t="str">
            <v>6х6</v>
          </cell>
          <cell r="AE41">
            <v>1</v>
          </cell>
          <cell r="AF41">
            <v>19.574999999999999</v>
          </cell>
          <cell r="AG41">
            <v>400</v>
          </cell>
          <cell r="AH41">
            <v>400</v>
          </cell>
          <cell r="AI41" t="str">
            <v>ZF16</v>
          </cell>
          <cell r="AJ41">
            <v>6.88</v>
          </cell>
          <cell r="AK41">
            <v>16</v>
          </cell>
          <cell r="AL41">
            <v>1</v>
          </cell>
          <cell r="AM41" t="str">
            <v>16.00R20</v>
          </cell>
          <cell r="AN41">
            <v>350</v>
          </cell>
          <cell r="AO41" t="str">
            <v>─</v>
          </cell>
          <cell r="AP41" t="str">
            <v>зад.разгрузка, обогрев платф, МКБ, МОБ, дв. КАМАЗ-740.735-400 (E-5), топл. ап. BOSCH, система нейтрализ. ОГ(AdBlue), РК КАМАЗ-6522, отоп. Планар, кондиционер, пневмоподв. каб., ДЗК, аэродин.козырек, тахограф российского стандарта с блоком СКЗИ, УВЭОС </v>
          </cell>
          <cell r="AQ41">
            <v>103000</v>
          </cell>
        </row>
        <row r="42">
          <cell r="A42" t="str">
            <v>6580-002-87(S5)</v>
          </cell>
          <cell r="B42">
            <v>6246000</v>
          </cell>
          <cell r="C42">
            <v>1.0200128081972462</v>
          </cell>
          <cell r="D42">
            <v>6371000</v>
          </cell>
          <cell r="E42">
            <v>6355000</v>
          </cell>
          <cell r="AB42">
            <v>16000</v>
          </cell>
          <cell r="AD42" t="str">
            <v>6x4</v>
          </cell>
          <cell r="AE42">
            <v>2</v>
          </cell>
          <cell r="AF42">
            <v>25.45</v>
          </cell>
          <cell r="AG42">
            <v>401</v>
          </cell>
          <cell r="AH42">
            <v>401</v>
          </cell>
          <cell r="AI42" t="str">
            <v>ZF16</v>
          </cell>
          <cell r="AJ42">
            <v>5.2619999999999996</v>
          </cell>
          <cell r="AK42">
            <v>16</v>
          </cell>
          <cell r="AL42" t="str">
            <v>─</v>
          </cell>
          <cell r="AM42" t="str">
            <v>12.00R24</v>
          </cell>
          <cell r="AN42">
            <v>350</v>
          </cell>
          <cell r="AO42" t="str">
            <v>─</v>
          </cell>
          <cell r="AP42" t="str">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ell>
          <cell r="AQ42">
            <v>125000</v>
          </cell>
        </row>
        <row r="43">
          <cell r="A43" t="str">
            <v>65801-001-68(T5)</v>
          </cell>
          <cell r="B43">
            <v>7118000</v>
          </cell>
          <cell r="C43">
            <v>1.0203708906996347</v>
          </cell>
          <cell r="D43">
            <v>7263000</v>
          </cell>
          <cell r="E43">
            <v>7247000</v>
          </cell>
          <cell r="AB43">
            <v>16000</v>
          </cell>
          <cell r="AD43" t="str">
            <v>8х4</v>
          </cell>
          <cell r="AE43">
            <v>2</v>
          </cell>
          <cell r="AF43">
            <v>32.43</v>
          </cell>
          <cell r="AG43">
            <v>428</v>
          </cell>
          <cell r="AH43">
            <v>428</v>
          </cell>
          <cell r="AI43" t="str">
            <v>ZF16</v>
          </cell>
          <cell r="AJ43">
            <v>5.2619999999999996</v>
          </cell>
          <cell r="AK43">
            <v>20</v>
          </cell>
          <cell r="AL43" t="str">
            <v>-</v>
          </cell>
          <cell r="AM43" t="str">
            <v>12.00R24</v>
          </cell>
          <cell r="AN43">
            <v>350</v>
          </cell>
          <cell r="AO43" t="str">
            <v>-</v>
          </cell>
          <cell r="AP43" t="str">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ell>
          <cell r="AQ43">
            <v>145000</v>
          </cell>
        </row>
        <row r="44">
          <cell r="A44" t="str">
            <v>65802-002-87(S5)</v>
          </cell>
          <cell r="B44">
            <v>7224000</v>
          </cell>
          <cell r="C44">
            <v>1.0200719822812847</v>
          </cell>
          <cell r="D44">
            <v>7369000</v>
          </cell>
          <cell r="E44">
            <v>7353000</v>
          </cell>
          <cell r="AB44">
            <v>16000</v>
          </cell>
          <cell r="AD44" t="str">
            <v>6x6</v>
          </cell>
          <cell r="AE44">
            <v>2</v>
          </cell>
          <cell r="AF44">
            <v>24.8</v>
          </cell>
          <cell r="AG44">
            <v>401</v>
          </cell>
          <cell r="AH44">
            <v>401</v>
          </cell>
          <cell r="AI44" t="str">
            <v>ZF16</v>
          </cell>
          <cell r="AJ44">
            <v>5.2619999999999996</v>
          </cell>
          <cell r="AK44">
            <v>16</v>
          </cell>
          <cell r="AL44" t="str">
            <v>─</v>
          </cell>
          <cell r="AM44" t="str">
            <v>12.00R24</v>
          </cell>
          <cell r="AN44">
            <v>350</v>
          </cell>
          <cell r="AO44" t="str">
            <v>─</v>
          </cell>
          <cell r="AP44" t="str">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ell>
          <cell r="AQ44">
            <v>145000</v>
          </cell>
        </row>
      </sheetData>
      <sheetData sheetId="6" refreshError="1">
        <row r="6">
          <cell r="A6" t="str">
            <v>АВТОМОБИЛИ-ШАССИ</v>
          </cell>
        </row>
        <row r="7">
          <cell r="A7" t="str">
            <v>43502-4036-66(D5)</v>
          </cell>
          <cell r="B7">
            <v>3068000</v>
          </cell>
          <cell r="C7">
            <v>1.0198826597131683</v>
          </cell>
          <cell r="D7">
            <v>3129000</v>
          </cell>
          <cell r="E7">
            <v>2831200</v>
          </cell>
          <cell r="I7">
            <v>80000</v>
          </cell>
          <cell r="J7">
            <v>35000</v>
          </cell>
          <cell r="O7">
            <v>40000</v>
          </cell>
          <cell r="Q7">
            <v>85000</v>
          </cell>
          <cell r="R7">
            <v>7000</v>
          </cell>
          <cell r="T7">
            <v>26700</v>
          </cell>
          <cell r="V7">
            <v>-800</v>
          </cell>
          <cell r="AB7">
            <v>8000</v>
          </cell>
          <cell r="AF7">
            <v>16000</v>
          </cell>
          <cell r="AI7" t="str">
            <v>4х4</v>
          </cell>
          <cell r="AJ7">
            <v>1</v>
          </cell>
          <cell r="AK7">
            <v>6.335</v>
          </cell>
          <cell r="AL7">
            <v>285</v>
          </cell>
          <cell r="AM7">
            <v>277</v>
          </cell>
          <cell r="AN7" t="str">
            <v>ZF9</v>
          </cell>
          <cell r="AO7">
            <v>6.53</v>
          </cell>
          <cell r="AP7">
            <v>5200</v>
          </cell>
          <cell r="AQ7" t="str">
            <v>─</v>
          </cell>
          <cell r="AR7" t="str">
            <v>425/85R21</v>
          </cell>
          <cell r="AS7" t="str">
            <v>2х210</v>
          </cell>
          <cell r="AT7" t="str">
            <v>─</v>
          </cell>
          <cell r="AU7" t="str">
            <v xml:space="preserve">МКБ, МОБ, дв. Cummins ISB6.7E5 285 (Е-5), система нейтрализ. ОГ(AdBlue), топл. ап.BOSCH, Common Rail, аэродинамич.козырек, рестайлинг-2, кондиционер, РК621, тахограф российского стандарта с блоком СКЗИ, УВЭОС </v>
          </cell>
          <cell r="AV7">
            <v>61000</v>
          </cell>
        </row>
        <row r="8">
          <cell r="A8" t="str">
            <v>43502-3036-66(D5)</v>
          </cell>
          <cell r="B8">
            <v>2908000</v>
          </cell>
          <cell r="C8">
            <v>1.0209766162310867</v>
          </cell>
          <cell r="D8">
            <v>2969000</v>
          </cell>
          <cell r="E8">
            <v>2831200</v>
          </cell>
          <cell r="I8">
            <v>80000</v>
          </cell>
          <cell r="R8">
            <v>7000</v>
          </cell>
          <cell r="T8">
            <v>26700</v>
          </cell>
          <cell r="V8">
            <v>-800</v>
          </cell>
          <cell r="AB8">
            <v>8000</v>
          </cell>
          <cell r="AF8">
            <v>16000</v>
          </cell>
          <cell r="AI8" t="str">
            <v>4х4</v>
          </cell>
          <cell r="AJ8">
            <v>1</v>
          </cell>
          <cell r="AK8">
            <v>6.335</v>
          </cell>
          <cell r="AL8">
            <v>285</v>
          </cell>
          <cell r="AM8">
            <v>277</v>
          </cell>
          <cell r="AN8" t="str">
            <v>ZF9</v>
          </cell>
          <cell r="AO8">
            <v>6.53</v>
          </cell>
          <cell r="AP8">
            <v>5200</v>
          </cell>
          <cell r="AQ8" t="str">
            <v>─</v>
          </cell>
          <cell r="AR8" t="str">
            <v>425/85R21</v>
          </cell>
          <cell r="AS8" t="str">
            <v>2х210</v>
          </cell>
          <cell r="AT8" t="str">
            <v>─</v>
          </cell>
          <cell r="AU8" t="str">
            <v xml:space="preserve">МКБ, МОБ, дв. Cummins ISB6.7E5 285 (Е-5), система нейтрализ. ОГ(AdBlue), топл. ап.BOSCH, Common Rail, аэродинамич.козырек, тахограф российского стандарта с блоком СКЗИ, УВЭОС </v>
          </cell>
          <cell r="AV8">
            <v>61000</v>
          </cell>
        </row>
        <row r="9">
          <cell r="A9" t="str">
            <v>43502-3038-66(D5)</v>
          </cell>
          <cell r="B9">
            <v>3024000</v>
          </cell>
          <cell r="C9">
            <v>1.0231481481481481</v>
          </cell>
          <cell r="D9">
            <v>3094000</v>
          </cell>
          <cell r="E9">
            <v>2831200</v>
          </cell>
          <cell r="I9">
            <v>80000</v>
          </cell>
          <cell r="K9" t="str">
            <v>+</v>
          </cell>
          <cell r="M9" t="str">
            <v>+</v>
          </cell>
          <cell r="P9">
            <v>20000</v>
          </cell>
          <cell r="R9">
            <v>7000</v>
          </cell>
          <cell r="T9">
            <v>26700</v>
          </cell>
          <cell r="AA9">
            <v>105000</v>
          </cell>
          <cell r="AB9">
            <v>8000</v>
          </cell>
          <cell r="AF9">
            <v>16000</v>
          </cell>
          <cell r="AI9" t="str">
            <v>4х4</v>
          </cell>
          <cell r="AJ9">
            <v>1</v>
          </cell>
          <cell r="AK9">
            <v>5.9649999999999999</v>
          </cell>
          <cell r="AL9">
            <v>285</v>
          </cell>
          <cell r="AM9">
            <v>277</v>
          </cell>
          <cell r="AN9" t="str">
            <v>ZF9</v>
          </cell>
          <cell r="AO9">
            <v>6.53</v>
          </cell>
          <cell r="AP9">
            <v>5200</v>
          </cell>
          <cell r="AQ9">
            <v>1</v>
          </cell>
          <cell r="AR9" t="str">
            <v>425/85R21 390/95R20</v>
          </cell>
          <cell r="AS9" t="str">
            <v>2х210</v>
          </cell>
          <cell r="AT9" t="str">
            <v>─</v>
          </cell>
          <cell r="AU9" t="str">
            <v xml:space="preserve">МКБ, МОБ,  дв. Cummins ISB6.7E5 285 (Е-5), система нейтрализ. ОГ(AdBlue), топл. ап.BOSCH, Common Rail, лебедка, аэродинамич.козырек, тахограф российского стандарта с блоком СКЗИ, УВЭОС </v>
          </cell>
          <cell r="AV9">
            <v>70000</v>
          </cell>
        </row>
        <row r="10">
          <cell r="A10" t="str">
            <v>43501-3011-69(G5)</v>
          </cell>
          <cell r="B10">
            <v>3049000</v>
          </cell>
          <cell r="C10">
            <v>1.0163988192850115</v>
          </cell>
          <cell r="D10">
            <v>3099000</v>
          </cell>
          <cell r="E10">
            <v>2831200</v>
          </cell>
          <cell r="I10">
            <v>80000</v>
          </cell>
          <cell r="K10" t="str">
            <v>+</v>
          </cell>
          <cell r="M10" t="str">
            <v>+</v>
          </cell>
          <cell r="R10">
            <v>7000</v>
          </cell>
          <cell r="V10">
            <v>-15300</v>
          </cell>
          <cell r="Z10">
            <v>11000</v>
          </cell>
          <cell r="AA10">
            <v>105000</v>
          </cell>
          <cell r="AB10">
            <v>8000</v>
          </cell>
          <cell r="AD10">
            <v>32000</v>
          </cell>
          <cell r="AE10">
            <v>12000</v>
          </cell>
          <cell r="AF10">
            <v>16000</v>
          </cell>
          <cell r="AG10">
            <v>12000</v>
          </cell>
          <cell r="AI10" t="str">
            <v>4х4</v>
          </cell>
          <cell r="AJ10">
            <v>1</v>
          </cell>
          <cell r="AK10">
            <v>5.27</v>
          </cell>
          <cell r="AL10">
            <v>250</v>
          </cell>
          <cell r="AM10">
            <v>242</v>
          </cell>
          <cell r="AN10" t="str">
            <v>ZF9</v>
          </cell>
          <cell r="AO10">
            <v>5.94</v>
          </cell>
          <cell r="AP10">
            <v>3685</v>
          </cell>
          <cell r="AQ10" t="str">
            <v>─</v>
          </cell>
          <cell r="AR10" t="str">
            <v>395/80R20</v>
          </cell>
          <cell r="AS10" t="str">
            <v>170+125</v>
          </cell>
          <cell r="AT10" t="str">
            <v>кр-пет</v>
          </cell>
          <cell r="AU10" t="str">
            <v xml:space="preserve">МКБ, МОБ, дв. Сummins  ISB6.7E5 250 (Е-5), топл. ап.BOSCH, система нейтрализ. ОГ(AdBlue), Common Rail, лебедка, кондиционер, аэродинамич.козырек, ДЗК, УВЭОС </v>
          </cell>
          <cell r="AV10">
            <v>50000</v>
          </cell>
        </row>
        <row r="11">
          <cell r="A11" t="str">
            <v>43265-3019-56(5Н)</v>
          </cell>
          <cell r="B11">
            <v>3199000</v>
          </cell>
          <cell r="C11">
            <v>1.0206314473272897</v>
          </cell>
          <cell r="D11">
            <v>3265000</v>
          </cell>
          <cell r="E11">
            <v>2850000</v>
          </cell>
          <cell r="H11">
            <v>40000</v>
          </cell>
          <cell r="I11">
            <v>80000</v>
          </cell>
          <cell r="K11">
            <v>127000</v>
          </cell>
          <cell r="M11">
            <v>3000</v>
          </cell>
          <cell r="S11">
            <v>-7000</v>
          </cell>
          <cell r="V11">
            <v>-3200</v>
          </cell>
          <cell r="Z11">
            <v>8000</v>
          </cell>
          <cell r="AA11">
            <v>105000</v>
          </cell>
          <cell r="AB11">
            <v>4000</v>
          </cell>
          <cell r="AD11">
            <v>3000</v>
          </cell>
          <cell r="AE11">
            <v>12000</v>
          </cell>
          <cell r="AF11">
            <v>16000</v>
          </cell>
          <cell r="AG11">
            <v>27000</v>
          </cell>
          <cell r="AI11" t="str">
            <v>4х4</v>
          </cell>
          <cell r="AJ11">
            <v>2</v>
          </cell>
          <cell r="AK11">
            <v>9.2550000000000008</v>
          </cell>
          <cell r="AL11">
            <v>310</v>
          </cell>
          <cell r="AM11">
            <v>301</v>
          </cell>
          <cell r="AN11" t="str">
            <v>ZF9</v>
          </cell>
          <cell r="AO11">
            <v>6.53</v>
          </cell>
          <cell r="AP11">
            <v>5010</v>
          </cell>
          <cell r="AQ11" t="str">
            <v>─</v>
          </cell>
          <cell r="AR11" t="str">
            <v>10.00R20/ 11R22,5</v>
          </cell>
          <cell r="AS11">
            <v>240</v>
          </cell>
          <cell r="AT11" t="str">
            <v>кр-пет.</v>
          </cell>
          <cell r="AU11" t="str">
            <v>МКБ, МОБ, дв. Cummins ISB6.7E5 310 (Е-5), система нейтрализ. ОГ(AdBlue), топл. ап.BOSCH, КОМ N109/10b, Common Rail, ДЗК, леб. эл., ЭЛА-6000 "ЕРМАК", УВЭОС</v>
          </cell>
          <cell r="AV11">
            <v>66000</v>
          </cell>
        </row>
        <row r="12">
          <cell r="A12" t="str">
            <v>43265-3035-66(D5)</v>
          </cell>
          <cell r="B12">
            <v>2985000</v>
          </cell>
          <cell r="C12">
            <v>1.0170854271356784</v>
          </cell>
          <cell r="D12">
            <v>3036000</v>
          </cell>
          <cell r="E12">
            <v>2850000</v>
          </cell>
          <cell r="I12">
            <v>80000</v>
          </cell>
          <cell r="R12">
            <v>7000</v>
          </cell>
          <cell r="V12">
            <v>-800</v>
          </cell>
          <cell r="Z12">
            <v>8000</v>
          </cell>
          <cell r="AB12">
            <v>4000</v>
          </cell>
          <cell r="AD12">
            <v>32000</v>
          </cell>
          <cell r="AE12">
            <v>12000</v>
          </cell>
          <cell r="AF12">
            <v>16000</v>
          </cell>
          <cell r="AG12">
            <v>27000</v>
          </cell>
          <cell r="AI12" t="str">
            <v>4х4</v>
          </cell>
          <cell r="AJ12">
            <v>2</v>
          </cell>
          <cell r="AK12">
            <v>9.2550000000000008</v>
          </cell>
          <cell r="AL12">
            <v>285</v>
          </cell>
          <cell r="AM12">
            <v>277</v>
          </cell>
          <cell r="AN12" t="str">
            <v>ZF9</v>
          </cell>
          <cell r="AO12">
            <v>6.53</v>
          </cell>
          <cell r="AP12">
            <v>5120</v>
          </cell>
          <cell r="AQ12" t="str">
            <v>─</v>
          </cell>
          <cell r="AR12" t="str">
            <v>11.00R20 11R22,5</v>
          </cell>
          <cell r="AS12">
            <v>210</v>
          </cell>
          <cell r="AT12" t="str">
            <v>шк-пет.</v>
          </cell>
          <cell r="AU12" t="str">
            <v>МКБ, МОБ, дв. Cummins ISB6.7E5 285 (Е-5), система нейтрализ. ОГ(AdBlue), топл. ап.BOSCH, Common Rail, аэродинамич.козырек, ДЗК, УВЭОС</v>
          </cell>
          <cell r="AV12">
            <v>51000</v>
          </cell>
        </row>
        <row r="13">
          <cell r="A13" t="str">
            <v>5350-3054-66(D5)</v>
          </cell>
          <cell r="B13">
            <v>3271000</v>
          </cell>
          <cell r="C13">
            <v>1.020177315805564</v>
          </cell>
          <cell r="D13">
            <v>3337000</v>
          </cell>
          <cell r="E13">
            <v>3198700</v>
          </cell>
          <cell r="I13">
            <v>80000</v>
          </cell>
          <cell r="R13">
            <v>7000</v>
          </cell>
          <cell r="T13">
            <v>26700</v>
          </cell>
          <cell r="AB13">
            <v>8000</v>
          </cell>
          <cell r="AF13">
            <v>16000</v>
          </cell>
          <cell r="AI13" t="str">
            <v>6х6</v>
          </cell>
          <cell r="AJ13">
            <v>1</v>
          </cell>
          <cell r="AK13">
            <v>9.3650000000000002</v>
          </cell>
          <cell r="AL13">
            <v>285</v>
          </cell>
          <cell r="AM13">
            <v>277</v>
          </cell>
          <cell r="AN13" t="str">
            <v>ZF9</v>
          </cell>
          <cell r="AO13">
            <v>6.53</v>
          </cell>
          <cell r="AP13">
            <v>5805</v>
          </cell>
          <cell r="AQ13" t="str">
            <v>─</v>
          </cell>
          <cell r="AR13" t="str">
            <v>425/85R21</v>
          </cell>
          <cell r="AS13" t="str">
            <v>2х210</v>
          </cell>
          <cell r="AT13" t="str">
            <v>─</v>
          </cell>
          <cell r="AU13" t="str">
            <v xml:space="preserve">МКБ, МОБ, дв. Cummins ISB6.7E5 285 (Е-5), система нейтрализ. ОГ(AdBlue), топл. ап.BOSCH, Common Rail, аэродинамич.козырек, тахограф российского стандарта с блоком СКЗИ, УВЭОС </v>
          </cell>
          <cell r="AV13">
            <v>66000</v>
          </cell>
        </row>
        <row r="14">
          <cell r="A14" t="str">
            <v>5350-4014-66(D5)</v>
          </cell>
          <cell r="B14">
            <v>3362000</v>
          </cell>
          <cell r="C14">
            <v>1.0160618679357525</v>
          </cell>
          <cell r="D14">
            <v>3416000</v>
          </cell>
          <cell r="E14">
            <v>3198700</v>
          </cell>
          <cell r="I14">
            <v>80000</v>
          </cell>
          <cell r="J14">
            <v>35000</v>
          </cell>
          <cell r="Q14">
            <v>85000</v>
          </cell>
          <cell r="R14">
            <v>7000</v>
          </cell>
          <cell r="V14">
            <v>-14000</v>
          </cell>
          <cell r="AB14">
            <v>8000</v>
          </cell>
          <cell r="AF14">
            <v>16000</v>
          </cell>
          <cell r="AI14" t="str">
            <v>6х6</v>
          </cell>
          <cell r="AJ14">
            <v>1</v>
          </cell>
          <cell r="AK14">
            <v>9.4849999999999994</v>
          </cell>
          <cell r="AL14">
            <v>285</v>
          </cell>
          <cell r="AM14">
            <v>277</v>
          </cell>
          <cell r="AN14" t="str">
            <v>ZF9</v>
          </cell>
          <cell r="AO14">
            <v>6.53</v>
          </cell>
          <cell r="AP14">
            <v>5200</v>
          </cell>
          <cell r="AQ14" t="str">
            <v>─</v>
          </cell>
          <cell r="AR14" t="str">
            <v>425/85R21</v>
          </cell>
          <cell r="AS14" t="str">
            <v>2х210</v>
          </cell>
          <cell r="AT14" t="str">
            <v>─</v>
          </cell>
          <cell r="AU14" t="str">
            <v>МКБ, МОБ, дв. Cummins ISB6.7E5 285 (Е-5), система нейтрализ. ОГ(AdBlue), топл. ап.BOSCH, Common Rail, аэродинамич.козырек, РК 621, рестайлинг 2, УВЭОС</v>
          </cell>
          <cell r="AV14">
            <v>54000</v>
          </cell>
        </row>
        <row r="15">
          <cell r="A15" t="str">
            <v>5350-3060-66(D5)</v>
          </cell>
          <cell r="B15">
            <v>3408000</v>
          </cell>
          <cell r="C15">
            <v>1.0196596244131455</v>
          </cell>
          <cell r="D15">
            <v>3475000</v>
          </cell>
          <cell r="E15">
            <v>3198700</v>
          </cell>
          <cell r="I15">
            <v>80000</v>
          </cell>
          <cell r="M15">
            <v>3000</v>
          </cell>
          <cell r="R15">
            <v>7000</v>
          </cell>
          <cell r="T15">
            <v>26700</v>
          </cell>
          <cell r="V15">
            <v>30400</v>
          </cell>
          <cell r="AA15">
            <v>105000</v>
          </cell>
          <cell r="AB15">
            <v>8000</v>
          </cell>
          <cell r="AF15">
            <v>16000</v>
          </cell>
          <cell r="AI15" t="str">
            <v>6х6</v>
          </cell>
          <cell r="AJ15">
            <v>1</v>
          </cell>
          <cell r="AK15">
            <v>8.9849999999999994</v>
          </cell>
          <cell r="AL15">
            <v>285</v>
          </cell>
          <cell r="AM15">
            <v>277</v>
          </cell>
          <cell r="AN15" t="str">
            <v>ZF9</v>
          </cell>
          <cell r="AO15">
            <v>6.53</v>
          </cell>
          <cell r="AP15">
            <v>6495</v>
          </cell>
          <cell r="AQ15" t="str">
            <v>─</v>
          </cell>
          <cell r="AR15" t="str">
            <v>425/85R21 390/95R20</v>
          </cell>
          <cell r="AS15" t="str">
            <v>2х210</v>
          </cell>
          <cell r="AT15" t="str">
            <v>─</v>
          </cell>
          <cell r="AU15" t="str">
            <v xml:space="preserve">МКБ, МОБ, дв. Cummins ISB6.7E5 285 (Е-5), система нейтрализ. ОГ(AdBlue), топл. ап.BOSCH, Common Rail, лебедка, аэродинамич.козырек, тахограф российского стандарта с блоком СКЗИ, УВЭОС </v>
          </cell>
          <cell r="AV15">
            <v>67000</v>
          </cell>
        </row>
        <row r="16">
          <cell r="A16" t="str">
            <v>5350-3061-66(D5)</v>
          </cell>
          <cell r="B16">
            <v>3301000</v>
          </cell>
          <cell r="C16">
            <v>1.0199939412299304</v>
          </cell>
          <cell r="D16">
            <v>3367000</v>
          </cell>
          <cell r="E16">
            <v>3198700</v>
          </cell>
          <cell r="I16">
            <v>80000</v>
          </cell>
          <cell r="R16">
            <v>7000</v>
          </cell>
          <cell r="T16">
            <v>26700</v>
          </cell>
          <cell r="V16">
            <v>30400</v>
          </cell>
          <cell r="AB16">
            <v>8000</v>
          </cell>
          <cell r="AF16">
            <v>16000</v>
          </cell>
          <cell r="AI16" t="str">
            <v>6х6</v>
          </cell>
          <cell r="AJ16">
            <v>1</v>
          </cell>
          <cell r="AK16">
            <v>9.2550000000000008</v>
          </cell>
          <cell r="AL16">
            <v>285</v>
          </cell>
          <cell r="AM16">
            <v>277</v>
          </cell>
          <cell r="AN16" t="str">
            <v>ZF9</v>
          </cell>
          <cell r="AO16">
            <v>6.53</v>
          </cell>
          <cell r="AP16">
            <v>6495</v>
          </cell>
          <cell r="AQ16" t="str">
            <v>─</v>
          </cell>
          <cell r="AR16" t="str">
            <v>425/85R21 390/95R20</v>
          </cell>
          <cell r="AS16" t="str">
            <v>2х210</v>
          </cell>
          <cell r="AT16" t="str">
            <v>─</v>
          </cell>
          <cell r="AU16" t="str">
            <v xml:space="preserve">МКБ, МОБ, дв. Cummins ISB6.7E5 285 (Е-5), система нейтрализ. ОГ(AdBlue), топл. ап.BOSCH, Common Rail, аэродинамич.козырек, тахограф российского стандарта с блоком СКЗИ, УВЭОС </v>
          </cell>
          <cell r="AV16">
            <v>66000</v>
          </cell>
        </row>
        <row r="17">
          <cell r="A17" t="str">
            <v>43118-3011-50</v>
          </cell>
          <cell r="B17">
            <v>3007000</v>
          </cell>
          <cell r="C17">
            <v>1.0202859993348852</v>
          </cell>
          <cell r="D17">
            <v>3068000</v>
          </cell>
          <cell r="E17">
            <v>3216000</v>
          </cell>
          <cell r="F17">
            <v>20000</v>
          </cell>
          <cell r="R17">
            <v>7000</v>
          </cell>
          <cell r="W17">
            <v>5000</v>
          </cell>
          <cell r="AB17">
            <v>4000</v>
          </cell>
          <cell r="AF17">
            <v>16000</v>
          </cell>
          <cell r="AH17">
            <v>-200000</v>
          </cell>
          <cell r="AI17" t="str">
            <v>6х6</v>
          </cell>
          <cell r="AJ17">
            <v>1</v>
          </cell>
          <cell r="AK17">
            <v>13.744999999999999</v>
          </cell>
          <cell r="AL17">
            <v>300</v>
          </cell>
          <cell r="AM17">
            <v>300</v>
          </cell>
          <cell r="AN17">
            <v>154</v>
          </cell>
          <cell r="AO17">
            <v>6.53</v>
          </cell>
          <cell r="AP17">
            <v>6070</v>
          </cell>
          <cell r="AQ17" t="str">
            <v>─</v>
          </cell>
          <cell r="AR17" t="str">
            <v>425/85R21 390/95R20</v>
          </cell>
          <cell r="AS17">
            <v>210</v>
          </cell>
          <cell r="AT17" t="str">
            <v>─</v>
          </cell>
          <cell r="AU17" t="str">
            <v>МКБ, МОБ, дв. КАМАЗ 740.705-300 (Е-5), ТНВД BOSCH, система нейтрализ. ОГ(AdBlue), Common Rail, аэродинамич.козырек, УВЭОС</v>
          </cell>
          <cell r="AV17">
            <v>61000</v>
          </cell>
        </row>
        <row r="18">
          <cell r="A18" t="str">
            <v>43118-23011-50</v>
          </cell>
          <cell r="B18">
            <v>3007000</v>
          </cell>
          <cell r="C18">
            <v>1.0202859993348852</v>
          </cell>
          <cell r="D18">
            <v>3068000</v>
          </cell>
          <cell r="E18">
            <v>3216000</v>
          </cell>
          <cell r="F18">
            <v>20000</v>
          </cell>
          <cell r="N18">
            <v>0</v>
          </cell>
          <cell r="R18">
            <v>7000</v>
          </cell>
          <cell r="W18">
            <v>5000</v>
          </cell>
          <cell r="AB18">
            <v>4000</v>
          </cell>
          <cell r="AF18">
            <v>16000</v>
          </cell>
          <cell r="AH18">
            <v>-200000</v>
          </cell>
          <cell r="AI18" t="str">
            <v>6х6</v>
          </cell>
          <cell r="AJ18">
            <v>1</v>
          </cell>
          <cell r="AK18">
            <v>13.744999999999999</v>
          </cell>
          <cell r="AL18">
            <v>300</v>
          </cell>
          <cell r="AM18">
            <v>300</v>
          </cell>
          <cell r="AN18">
            <v>154</v>
          </cell>
          <cell r="AO18">
            <v>6.53</v>
          </cell>
          <cell r="AP18">
            <v>6070</v>
          </cell>
          <cell r="AQ18" t="str">
            <v>─</v>
          </cell>
          <cell r="AR18" t="str">
            <v>425/85R21 390/95R20</v>
          </cell>
          <cell r="AS18">
            <v>210</v>
          </cell>
          <cell r="AT18" t="str">
            <v>─</v>
          </cell>
          <cell r="AU18" t="str">
            <v>МКБ, МОБ, дв. КАМАЗ 740.705-300 (Е-5), ТНВД АЗПИ, система нейтрализ. ОГ(AdBlue), Common Rail, аэродинамич.козырек, УВЭОС</v>
          </cell>
          <cell r="AV18">
            <v>61000</v>
          </cell>
        </row>
        <row r="19">
          <cell r="A19" t="str">
            <v>43118-3012-48(А5)</v>
          </cell>
          <cell r="B19">
            <v>3379000</v>
          </cell>
          <cell r="C19">
            <v>1.0145013317549572</v>
          </cell>
          <cell r="D19">
            <v>3428000</v>
          </cell>
          <cell r="E19">
            <v>3216000</v>
          </cell>
          <cell r="F19">
            <v>20000</v>
          </cell>
          <cell r="G19">
            <v>0</v>
          </cell>
          <cell r="I19">
            <v>80000</v>
          </cell>
          <cell r="M19">
            <v>3000</v>
          </cell>
          <cell r="P19">
            <v>20000</v>
          </cell>
          <cell r="R19">
            <v>7000</v>
          </cell>
          <cell r="W19">
            <v>5000</v>
          </cell>
          <cell r="Z19">
            <v>8000</v>
          </cell>
          <cell r="AB19">
            <v>9000</v>
          </cell>
          <cell r="AD19">
            <v>32000</v>
          </cell>
          <cell r="AE19">
            <v>12000</v>
          </cell>
          <cell r="AF19">
            <v>16000</v>
          </cell>
          <cell r="AI19" t="str">
            <v>6х6</v>
          </cell>
          <cell r="AJ19">
            <v>1</v>
          </cell>
          <cell r="AK19">
            <v>13.185</v>
          </cell>
          <cell r="AL19">
            <v>300</v>
          </cell>
          <cell r="AM19">
            <v>292</v>
          </cell>
          <cell r="AN19" t="str">
            <v>ZF9</v>
          </cell>
          <cell r="AO19">
            <v>7.22</v>
          </cell>
          <cell r="AP19">
            <v>5900</v>
          </cell>
          <cell r="AQ19">
            <v>1</v>
          </cell>
          <cell r="AR19" t="str">
            <v>425/85R21 390/95R20</v>
          </cell>
          <cell r="AS19" t="str">
            <v>210+350</v>
          </cell>
          <cell r="AT19" t="str">
            <v>кр-пет.</v>
          </cell>
          <cell r="AU19" t="str">
            <v xml:space="preserve">МКБ, МОБ, дв. Cummins ISB6.7E5 300 (Е-5), ТНВД BOSCH, система нейтрализ. ОГ(AdBlue), Common Rail, ДЗК, аэродинамич.козырек, УВЭОС </v>
          </cell>
          <cell r="AV19">
            <v>49000</v>
          </cell>
        </row>
        <row r="20">
          <cell r="A20" t="str">
            <v>43118-3016-50</v>
          </cell>
          <cell r="B20">
            <v>3367000</v>
          </cell>
          <cell r="C20">
            <v>1.0136620136620136</v>
          </cell>
          <cell r="D20">
            <v>3413000</v>
          </cell>
          <cell r="E20">
            <v>3216000</v>
          </cell>
          <cell r="F20">
            <v>20000</v>
          </cell>
          <cell r="I20">
            <v>80000</v>
          </cell>
          <cell r="K20">
            <v>5000</v>
          </cell>
          <cell r="M20">
            <v>3000</v>
          </cell>
          <cell r="R20">
            <v>7000</v>
          </cell>
          <cell r="W20">
            <v>5000</v>
          </cell>
          <cell r="Z20">
            <v>8000</v>
          </cell>
          <cell r="AB20">
            <v>9000</v>
          </cell>
          <cell r="AD20">
            <v>32000</v>
          </cell>
          <cell r="AE20">
            <v>12000</v>
          </cell>
          <cell r="AF20">
            <v>16000</v>
          </cell>
          <cell r="AI20" t="str">
            <v>6х6</v>
          </cell>
          <cell r="AJ20">
            <v>1</v>
          </cell>
          <cell r="AK20">
            <v>13.55</v>
          </cell>
          <cell r="AL20">
            <v>300</v>
          </cell>
          <cell r="AM20">
            <v>300</v>
          </cell>
          <cell r="AN20" t="str">
            <v>ZF9</v>
          </cell>
          <cell r="AO20">
            <v>5.94</v>
          </cell>
          <cell r="AP20">
            <v>6070</v>
          </cell>
          <cell r="AQ20" t="str">
            <v>─</v>
          </cell>
          <cell r="AR20" t="str">
            <v>425/85R21 390/95R20</v>
          </cell>
          <cell r="AS20" t="str">
            <v>210+350</v>
          </cell>
          <cell r="AT20" t="str">
            <v>кр-пет.</v>
          </cell>
          <cell r="AU20" t="str">
            <v>МКБ, МОБ, дв. КАМАЗ 740.705-300 (Е-5), ТНВД BOSCH, система нейтрализ. ОГ(AdBlue), Common Rail, ДЗК, аэродинамич.козырек, КОМ лебедки, УВЭОС</v>
          </cell>
          <cell r="AV20">
            <v>46000</v>
          </cell>
        </row>
        <row r="21">
          <cell r="A21" t="str">
            <v>43118-4017-50</v>
          </cell>
          <cell r="B21">
            <v>3504000</v>
          </cell>
          <cell r="C21">
            <v>1.0174086757990868</v>
          </cell>
          <cell r="D21">
            <v>3565000</v>
          </cell>
          <cell r="E21">
            <v>3216000</v>
          </cell>
          <cell r="F21">
            <v>20000</v>
          </cell>
          <cell r="I21">
            <v>80000</v>
          </cell>
          <cell r="J21">
            <v>35000</v>
          </cell>
          <cell r="O21">
            <v>40000</v>
          </cell>
          <cell r="Q21">
            <v>85000</v>
          </cell>
          <cell r="R21">
            <v>7000</v>
          </cell>
          <cell r="W21">
            <v>5000</v>
          </cell>
          <cell r="Z21">
            <v>8000</v>
          </cell>
          <cell r="AB21">
            <v>9000</v>
          </cell>
          <cell r="AD21">
            <v>32000</v>
          </cell>
          <cell r="AE21">
            <v>12000</v>
          </cell>
          <cell r="AF21">
            <v>16000</v>
          </cell>
          <cell r="AI21" t="str">
            <v>6х6</v>
          </cell>
          <cell r="AJ21">
            <v>1</v>
          </cell>
          <cell r="AK21">
            <v>13.55</v>
          </cell>
          <cell r="AL21">
            <v>300</v>
          </cell>
          <cell r="AM21">
            <v>300</v>
          </cell>
          <cell r="AN21" t="str">
            <v>ZF9</v>
          </cell>
          <cell r="AO21">
            <v>5.94</v>
          </cell>
          <cell r="AP21">
            <v>6070</v>
          </cell>
          <cell r="AQ21" t="str">
            <v>─</v>
          </cell>
          <cell r="AR21" t="str">
            <v>425/85R21 390/95R20</v>
          </cell>
          <cell r="AS21" t="str">
            <v>210+350</v>
          </cell>
          <cell r="AT21" t="str">
            <v>кр-пет.</v>
          </cell>
          <cell r="AU21" t="str">
            <v>МКБ, МОБ, дв. КАМАЗ 740.705-300 (Е-5), ТНВД BOSCH, система нейтрализ. ОГ(AdBlue), Common Rail, ДЗК, аэродинамич.козырек, рестайлинг-2, кондиционер, РК621, УВЭОС</v>
          </cell>
          <cell r="AV21">
            <v>61000</v>
          </cell>
        </row>
        <row r="22">
          <cell r="A22" t="str">
            <v>43118-3017-50</v>
          </cell>
          <cell r="B22">
            <v>3344000</v>
          </cell>
          <cell r="C22">
            <v>1.0182416267942584</v>
          </cell>
          <cell r="D22">
            <v>3405000</v>
          </cell>
          <cell r="E22">
            <v>3216000</v>
          </cell>
          <cell r="F22">
            <v>20000</v>
          </cell>
          <cell r="I22">
            <v>80000</v>
          </cell>
          <cell r="R22">
            <v>7000</v>
          </cell>
          <cell r="W22">
            <v>5000</v>
          </cell>
          <cell r="Z22">
            <v>8000</v>
          </cell>
          <cell r="AB22">
            <v>9000</v>
          </cell>
          <cell r="AD22">
            <v>32000</v>
          </cell>
          <cell r="AE22">
            <v>12000</v>
          </cell>
          <cell r="AF22">
            <v>16000</v>
          </cell>
          <cell r="AI22" t="str">
            <v>6х6</v>
          </cell>
          <cell r="AJ22">
            <v>1</v>
          </cell>
          <cell r="AK22">
            <v>13.55</v>
          </cell>
          <cell r="AL22">
            <v>300</v>
          </cell>
          <cell r="AM22">
            <v>300</v>
          </cell>
          <cell r="AN22" t="str">
            <v>ZF9</v>
          </cell>
          <cell r="AO22">
            <v>5.94</v>
          </cell>
          <cell r="AP22">
            <v>6070</v>
          </cell>
          <cell r="AQ22" t="str">
            <v>─</v>
          </cell>
          <cell r="AR22" t="str">
            <v>425/85R21 390/95R20</v>
          </cell>
          <cell r="AS22" t="str">
            <v>210+350</v>
          </cell>
          <cell r="AT22" t="str">
            <v>кр-пет.</v>
          </cell>
          <cell r="AU22" t="str">
            <v>МКБ, МОБ, дв. КАМАЗ 740.705-300 (Е-5), ТНВД BOSCH, система нейтрализ. ОГ(AdBlue), Common Rail, аэродинамич.козырек, ДЗК, УВЭОС</v>
          </cell>
          <cell r="AV22">
            <v>61000</v>
          </cell>
        </row>
        <row r="23">
          <cell r="A23" t="str">
            <v>43118-3019-50</v>
          </cell>
          <cell r="B23">
            <v>3380000</v>
          </cell>
          <cell r="C23">
            <v>1.0221893491124261</v>
          </cell>
          <cell r="D23">
            <v>3455000</v>
          </cell>
          <cell r="E23">
            <v>3216000</v>
          </cell>
          <cell r="F23">
            <v>20000</v>
          </cell>
          <cell r="I23">
            <v>80000</v>
          </cell>
          <cell r="K23">
            <v>22000</v>
          </cell>
          <cell r="L23">
            <v>27000</v>
          </cell>
          <cell r="R23">
            <v>7000</v>
          </cell>
          <cell r="W23" t="str">
            <v>-</v>
          </cell>
          <cell r="X23">
            <v>7000</v>
          </cell>
          <cell r="Z23">
            <v>11000</v>
          </cell>
          <cell r="AB23">
            <v>5000</v>
          </cell>
          <cell r="AD23">
            <v>32000</v>
          </cell>
          <cell r="AE23">
            <v>12000</v>
          </cell>
          <cell r="AF23">
            <v>16000</v>
          </cell>
          <cell r="AI23" t="str">
            <v>6х6</v>
          </cell>
          <cell r="AJ23">
            <v>1</v>
          </cell>
          <cell r="AK23">
            <v>13.525</v>
          </cell>
          <cell r="AL23">
            <v>300</v>
          </cell>
          <cell r="AM23">
            <v>300</v>
          </cell>
          <cell r="AN23" t="str">
            <v>ZF9</v>
          </cell>
          <cell r="AO23">
            <v>5.94</v>
          </cell>
          <cell r="AP23">
            <v>4410</v>
          </cell>
          <cell r="AQ23" t="str">
            <v>─</v>
          </cell>
          <cell r="AR23" t="str">
            <v>425/85R21 390/95R20</v>
          </cell>
          <cell r="AS23">
            <v>350</v>
          </cell>
          <cell r="AT23" t="str">
            <v>кр-пет.</v>
          </cell>
          <cell r="AU23" t="str">
            <v>МКБ, МОБ, дв. КАМАЗ 740.705-300 (Е-5), ТНВД BOSCH, система нейтрализ. ОГ(AdBlue), топл. ап. BOSCH, Common Rail, ДЗК, аэродинамич.козырек, КП газов, КОМ с насосом, УВЭОС</v>
          </cell>
          <cell r="AV23">
            <v>75000</v>
          </cell>
        </row>
        <row r="24">
          <cell r="A24" t="str">
            <v>43118-3027-50</v>
          </cell>
          <cell r="B24">
            <v>3056000</v>
          </cell>
          <cell r="C24">
            <v>1.0199607329842932</v>
          </cell>
          <cell r="D24">
            <v>3117000</v>
          </cell>
          <cell r="E24">
            <v>3216000</v>
          </cell>
          <cell r="F24">
            <v>20000</v>
          </cell>
          <cell r="R24">
            <v>7000</v>
          </cell>
          <cell r="W24">
            <v>5000</v>
          </cell>
          <cell r="AB24">
            <v>9000</v>
          </cell>
          <cell r="AD24">
            <v>32000</v>
          </cell>
          <cell r="AE24">
            <v>12000</v>
          </cell>
          <cell r="AF24">
            <v>16000</v>
          </cell>
          <cell r="AH24">
            <v>-200000</v>
          </cell>
          <cell r="AI24" t="str">
            <v>6х6</v>
          </cell>
          <cell r="AJ24">
            <v>1</v>
          </cell>
          <cell r="AK24">
            <v>13.425000000000001</v>
          </cell>
          <cell r="AL24">
            <v>300</v>
          </cell>
          <cell r="AM24">
            <v>300</v>
          </cell>
          <cell r="AN24">
            <v>154</v>
          </cell>
          <cell r="AO24">
            <v>6.53</v>
          </cell>
          <cell r="AP24">
            <v>6070</v>
          </cell>
          <cell r="AQ24" t="str">
            <v>─</v>
          </cell>
          <cell r="AR24" t="str">
            <v>425/85R21 390/95R20</v>
          </cell>
          <cell r="AS24" t="str">
            <v>210+350</v>
          </cell>
          <cell r="AT24" t="str">
            <v>кр-пет.</v>
          </cell>
          <cell r="AU24" t="str">
            <v>МКБ, МОБ, дв. КАМАЗ 740.705-300 (Е-5), ТНВД BOSCH, система нейтрализ. ОГ(AdBlue), аэродинамич.козырек, УВЭОС</v>
          </cell>
          <cell r="AV24">
            <v>61000</v>
          </cell>
        </row>
        <row r="25">
          <cell r="A25" t="str">
            <v>43118-23027-50</v>
          </cell>
          <cell r="B25">
            <v>3056000</v>
          </cell>
          <cell r="C25">
            <v>1.0199607329842932</v>
          </cell>
          <cell r="D25">
            <v>3117000</v>
          </cell>
          <cell r="E25">
            <v>3216000</v>
          </cell>
          <cell r="F25">
            <v>20000</v>
          </cell>
          <cell r="N25">
            <v>0</v>
          </cell>
          <cell r="R25">
            <v>7000</v>
          </cell>
          <cell r="W25">
            <v>5000</v>
          </cell>
          <cell r="AB25">
            <v>9000</v>
          </cell>
          <cell r="AD25">
            <v>32000</v>
          </cell>
          <cell r="AE25">
            <v>12000</v>
          </cell>
          <cell r="AF25">
            <v>16000</v>
          </cell>
          <cell r="AH25">
            <v>-200000</v>
          </cell>
          <cell r="AI25" t="str">
            <v>6х6</v>
          </cell>
          <cell r="AJ25">
            <v>1</v>
          </cell>
          <cell r="AK25">
            <v>13.425000000000001</v>
          </cell>
          <cell r="AL25">
            <v>300</v>
          </cell>
          <cell r="AM25">
            <v>300</v>
          </cell>
          <cell r="AN25">
            <v>154</v>
          </cell>
          <cell r="AO25">
            <v>6.53</v>
          </cell>
          <cell r="AP25">
            <v>6070</v>
          </cell>
          <cell r="AQ25" t="str">
            <v>─</v>
          </cell>
          <cell r="AR25" t="str">
            <v>425/85R21 390/95R20</v>
          </cell>
          <cell r="AS25" t="str">
            <v>210+350</v>
          </cell>
          <cell r="AT25" t="str">
            <v>кр-пет.</v>
          </cell>
          <cell r="AU25" t="str">
            <v>МКБ, МОБ, дв. КАМАЗ 740.705-300 (Е-5), ТНВД АЗПИ, система нейтрализ. ОГ(AdBlue), аэродинамич.козырек, УВЭОС</v>
          </cell>
          <cell r="AV25">
            <v>61000</v>
          </cell>
        </row>
        <row r="26">
          <cell r="A26" t="str">
            <v>43118-3048-50</v>
          </cell>
          <cell r="B26">
            <v>3463000</v>
          </cell>
          <cell r="C26">
            <v>1.0202136875541439</v>
          </cell>
          <cell r="D26">
            <v>3533000</v>
          </cell>
          <cell r="E26">
            <v>3216000</v>
          </cell>
          <cell r="F26">
            <v>20000</v>
          </cell>
          <cell r="I26">
            <v>80000</v>
          </cell>
          <cell r="M26">
            <v>3000</v>
          </cell>
          <cell r="P26">
            <v>20000</v>
          </cell>
          <cell r="R26">
            <v>7000</v>
          </cell>
          <cell r="W26">
            <v>5000</v>
          </cell>
          <cell r="Z26">
            <v>8000</v>
          </cell>
          <cell r="AA26">
            <v>105000</v>
          </cell>
          <cell r="AB26">
            <v>9000</v>
          </cell>
          <cell r="AD26">
            <v>32000</v>
          </cell>
          <cell r="AE26">
            <v>12000</v>
          </cell>
          <cell r="AF26">
            <v>16000</v>
          </cell>
          <cell r="AI26" t="str">
            <v>6х6</v>
          </cell>
          <cell r="AJ26">
            <v>1</v>
          </cell>
          <cell r="AK26">
            <v>13.21</v>
          </cell>
          <cell r="AL26">
            <v>300</v>
          </cell>
          <cell r="AM26">
            <v>300</v>
          </cell>
          <cell r="AN26" t="str">
            <v>ZF9</v>
          </cell>
          <cell r="AO26">
            <v>5.94</v>
          </cell>
          <cell r="AP26">
            <v>5895</v>
          </cell>
          <cell r="AQ26">
            <v>1</v>
          </cell>
          <cell r="AR26" t="str">
            <v>425/85R21 390/95R20</v>
          </cell>
          <cell r="AS26" t="str">
            <v>210+350</v>
          </cell>
          <cell r="AT26" t="str">
            <v>кр-пет.</v>
          </cell>
          <cell r="AU26" t="str">
            <v>МКБ, МОБ, дв. КАМАЗ 740.705-300 (Е-5), ТНВД BOSCH, система нейтрализ. ОГ(AdBlue), Common Rail, ДЗК, аэродинамич.козырек, лебедка, УВЭОС</v>
          </cell>
          <cell r="AV26">
            <v>70000</v>
          </cell>
        </row>
        <row r="27">
          <cell r="A27" t="str">
            <v>43118-3049-50</v>
          </cell>
          <cell r="B27">
            <v>3359000</v>
          </cell>
          <cell r="C27">
            <v>1.0205418279249776</v>
          </cell>
          <cell r="D27">
            <v>3428000</v>
          </cell>
          <cell r="E27">
            <v>3216000</v>
          </cell>
          <cell r="F27">
            <v>20000</v>
          </cell>
          <cell r="I27">
            <v>80000</v>
          </cell>
          <cell r="P27">
            <v>20000</v>
          </cell>
          <cell r="R27">
            <v>7000</v>
          </cell>
          <cell r="W27">
            <v>5000</v>
          </cell>
          <cell r="Z27">
            <v>11000</v>
          </cell>
          <cell r="AB27">
            <v>9000</v>
          </cell>
          <cell r="AD27">
            <v>32000</v>
          </cell>
          <cell r="AE27">
            <v>12000</v>
          </cell>
          <cell r="AF27">
            <v>16000</v>
          </cell>
          <cell r="AI27" t="str">
            <v>6х6</v>
          </cell>
          <cell r="AJ27">
            <v>1</v>
          </cell>
          <cell r="AK27">
            <v>13.49</v>
          </cell>
          <cell r="AL27">
            <v>300</v>
          </cell>
          <cell r="AM27">
            <v>300</v>
          </cell>
          <cell r="AN27" t="str">
            <v>ZF9</v>
          </cell>
          <cell r="AO27">
            <v>5.94</v>
          </cell>
          <cell r="AP27">
            <v>5535</v>
          </cell>
          <cell r="AQ27">
            <v>1</v>
          </cell>
          <cell r="AR27" t="str">
            <v>425/85R21 390/95R20</v>
          </cell>
          <cell r="AS27" t="str">
            <v>210+350</v>
          </cell>
          <cell r="AT27" t="str">
            <v>кр-пет.</v>
          </cell>
          <cell r="AU27" t="str">
            <v>МКБ, МОБ, дв. КАМАЗ 740.705-300 (Е-5), ТНВД BOSCH, система нейтрализ. ОГ(AdBlue), Common Rail, ДЗК, аэродинамич.козырек, УВЭОС</v>
          </cell>
          <cell r="AV27">
            <v>69000</v>
          </cell>
        </row>
        <row r="28">
          <cell r="A28" t="str">
            <v>43118-3077-50</v>
          </cell>
          <cell r="B28">
            <v>3332000</v>
          </cell>
          <cell r="C28">
            <v>1.0183073229291717</v>
          </cell>
          <cell r="D28">
            <v>3393000</v>
          </cell>
          <cell r="E28">
            <v>3216000</v>
          </cell>
          <cell r="F28">
            <v>20000</v>
          </cell>
          <cell r="I28">
            <v>80000</v>
          </cell>
          <cell r="R28">
            <v>7000</v>
          </cell>
          <cell r="V28">
            <v>28400</v>
          </cell>
          <cell r="W28">
            <v>5000</v>
          </cell>
          <cell r="Z28">
            <v>11000</v>
          </cell>
          <cell r="AB28">
            <v>9000</v>
          </cell>
          <cell r="AF28">
            <v>16000</v>
          </cell>
          <cell r="AI28" t="str">
            <v>6х6</v>
          </cell>
          <cell r="AJ28">
            <v>1</v>
          </cell>
          <cell r="AK28">
            <v>13.475</v>
          </cell>
          <cell r="AL28">
            <v>300</v>
          </cell>
          <cell r="AM28">
            <v>300</v>
          </cell>
          <cell r="AN28" t="str">
            <v>ZF9</v>
          </cell>
          <cell r="AO28">
            <v>5.94</v>
          </cell>
          <cell r="AP28">
            <v>6245</v>
          </cell>
          <cell r="AQ28" t="str">
            <v>─</v>
          </cell>
          <cell r="AR28" t="str">
            <v>425/85R21 390/95R20</v>
          </cell>
          <cell r="AS28" t="str">
            <v>210+350</v>
          </cell>
          <cell r="AT28" t="str">
            <v>кр-пет.</v>
          </cell>
          <cell r="AU28" t="str">
            <v>МКБ, МОБ, дв. КАМАЗ 740.705-300 (Е-5), ТНВД BOSCH, система нейтрализ. ОГ(AdBlue), Common Rail, ДЗК, аэродинамич.козырек, УВЭОС</v>
          </cell>
          <cell r="AV28">
            <v>61000</v>
          </cell>
        </row>
        <row r="29">
          <cell r="A29" t="str">
            <v>43118-3086-50</v>
          </cell>
          <cell r="B29">
            <v>3332000</v>
          </cell>
          <cell r="C29">
            <v>1.0207082833133254</v>
          </cell>
          <cell r="D29">
            <v>3401000</v>
          </cell>
          <cell r="E29">
            <v>3216000</v>
          </cell>
          <cell r="F29">
            <v>20000</v>
          </cell>
          <cell r="I29">
            <v>80000</v>
          </cell>
          <cell r="P29">
            <v>20000</v>
          </cell>
          <cell r="R29">
            <v>7000</v>
          </cell>
          <cell r="V29">
            <v>16400</v>
          </cell>
          <cell r="W29">
            <v>5000</v>
          </cell>
          <cell r="Z29">
            <v>11000</v>
          </cell>
          <cell r="AB29">
            <v>9000</v>
          </cell>
          <cell r="AF29">
            <v>16000</v>
          </cell>
          <cell r="AI29" t="str">
            <v>6х6</v>
          </cell>
          <cell r="AJ29">
            <v>1</v>
          </cell>
          <cell r="AK29">
            <v>13.45</v>
          </cell>
          <cell r="AL29">
            <v>300</v>
          </cell>
          <cell r="AM29">
            <v>300</v>
          </cell>
          <cell r="AN29" t="str">
            <v>ZF9</v>
          </cell>
          <cell r="AO29">
            <v>5.94</v>
          </cell>
          <cell r="AP29">
            <v>5945</v>
          </cell>
          <cell r="AQ29">
            <v>1</v>
          </cell>
          <cell r="AR29" t="str">
            <v>425/85R21 390/95R20</v>
          </cell>
          <cell r="AS29" t="str">
            <v>210+350</v>
          </cell>
          <cell r="AT29" t="str">
            <v>кр-пет.</v>
          </cell>
          <cell r="AU29" t="str">
            <v>МКБ, МОБ, дв. КАМАЗ 740.705-300 (Е-5), ТНВД BOSCH, система нейтрализ. ОГ(AdBlue), Common Rail, ДЗК, аэродинамич.козырек, УВЭОС</v>
          </cell>
          <cell r="AV29">
            <v>69000</v>
          </cell>
        </row>
        <row r="30">
          <cell r="A30" t="str">
            <v>43118-3088-50</v>
          </cell>
          <cell r="B30">
            <v>3244000</v>
          </cell>
          <cell r="C30">
            <v>1.0212700369913688</v>
          </cell>
          <cell r="D30">
            <v>3313000</v>
          </cell>
          <cell r="E30">
            <v>3216000</v>
          </cell>
          <cell r="F30">
            <v>20000</v>
          </cell>
          <cell r="P30">
            <v>20000</v>
          </cell>
          <cell r="R30">
            <v>7000</v>
          </cell>
          <cell r="V30">
            <v>16400</v>
          </cell>
          <cell r="W30" t="str">
            <v>-</v>
          </cell>
          <cell r="Z30">
            <v>8000</v>
          </cell>
          <cell r="AB30">
            <v>9000</v>
          </cell>
          <cell r="AF30">
            <v>16000</v>
          </cell>
          <cell r="AI30" t="str">
            <v>6х6</v>
          </cell>
          <cell r="AJ30">
            <v>1</v>
          </cell>
          <cell r="AK30">
            <v>13.39</v>
          </cell>
          <cell r="AL30">
            <v>300</v>
          </cell>
          <cell r="AM30">
            <v>300</v>
          </cell>
          <cell r="AN30">
            <v>154</v>
          </cell>
          <cell r="AO30">
            <v>6.53</v>
          </cell>
          <cell r="AP30">
            <v>6305</v>
          </cell>
          <cell r="AQ30">
            <v>1</v>
          </cell>
          <cell r="AR30" t="str">
            <v>425/85R21 390/95R20</v>
          </cell>
          <cell r="AS30" t="str">
            <v>210+350</v>
          </cell>
          <cell r="AT30" t="str">
            <v>─</v>
          </cell>
          <cell r="AU30" t="str">
            <v>МКБ, МОБ, дв. КАМАЗ 740.705-300 (Е-5), ТНВД BOSCH, система нейтрализ. ОГ(AdBlue), Common Rail, ДЗК, аэродинамич.козырек, УВЭОС</v>
          </cell>
          <cell r="AV30">
            <v>69000</v>
          </cell>
        </row>
        <row r="31">
          <cell r="A31" t="str">
            <v>43118-3090-50</v>
          </cell>
          <cell r="B31">
            <v>3438000</v>
          </cell>
          <cell r="C31">
            <v>1.0200698080279231</v>
          </cell>
          <cell r="D31">
            <v>3507000</v>
          </cell>
          <cell r="E31">
            <v>3216000</v>
          </cell>
          <cell r="F31">
            <v>20000</v>
          </cell>
          <cell r="I31">
            <v>80000</v>
          </cell>
          <cell r="P31">
            <v>20000</v>
          </cell>
          <cell r="R31">
            <v>7000</v>
          </cell>
          <cell r="V31">
            <v>36400</v>
          </cell>
          <cell r="W31">
            <v>5000</v>
          </cell>
          <cell r="Z31">
            <v>8000</v>
          </cell>
          <cell r="AB31">
            <v>9000</v>
          </cell>
          <cell r="AD31">
            <v>32000</v>
          </cell>
          <cell r="AE31">
            <v>12000</v>
          </cell>
          <cell r="AF31">
            <v>16000</v>
          </cell>
          <cell r="AH31">
            <v>45000</v>
          </cell>
          <cell r="AI31" t="str">
            <v>6х6</v>
          </cell>
          <cell r="AJ31">
            <v>1</v>
          </cell>
          <cell r="AK31">
            <v>13.375</v>
          </cell>
          <cell r="AL31">
            <v>300</v>
          </cell>
          <cell r="AM31">
            <v>300</v>
          </cell>
          <cell r="AN31" t="str">
            <v>ZF9</v>
          </cell>
          <cell r="AO31">
            <v>5.94</v>
          </cell>
          <cell r="AP31">
            <v>7035</v>
          </cell>
          <cell r="AQ31">
            <v>1</v>
          </cell>
          <cell r="AR31" t="str">
            <v>425/85R21 390/95R20</v>
          </cell>
          <cell r="AS31" t="str">
            <v>210+350</v>
          </cell>
          <cell r="AT31" t="str">
            <v>кр-пет.</v>
          </cell>
          <cell r="AU31" t="str">
            <v>МКБ, МОБ, дв. КАМАЗ 740.705-300 (Е-5), ТНВД BOSCH, система нейтрализ. ОГ(AdBlue), Common Rail, ДЗК, аэродинамич.козырек, УВЭОС</v>
          </cell>
          <cell r="AV31">
            <v>69000</v>
          </cell>
        </row>
        <row r="32">
          <cell r="A32" t="str">
            <v>43118-3091-50</v>
          </cell>
          <cell r="B32">
            <v>3441000</v>
          </cell>
          <cell r="C32">
            <v>1.0200523103748911</v>
          </cell>
          <cell r="D32">
            <v>3510000</v>
          </cell>
          <cell r="E32">
            <v>3216000</v>
          </cell>
          <cell r="F32">
            <v>20000</v>
          </cell>
          <cell r="I32">
            <v>80000</v>
          </cell>
          <cell r="P32">
            <v>20000</v>
          </cell>
          <cell r="R32">
            <v>7000</v>
          </cell>
          <cell r="V32">
            <v>36400</v>
          </cell>
          <cell r="W32">
            <v>5000</v>
          </cell>
          <cell r="Z32">
            <v>11000</v>
          </cell>
          <cell r="AB32">
            <v>9000</v>
          </cell>
          <cell r="AD32">
            <v>32000</v>
          </cell>
          <cell r="AE32">
            <v>12000</v>
          </cell>
          <cell r="AF32">
            <v>16000</v>
          </cell>
          <cell r="AH32">
            <v>45000</v>
          </cell>
          <cell r="AI32" t="str">
            <v>6х6</v>
          </cell>
          <cell r="AJ32">
            <v>1</v>
          </cell>
          <cell r="AK32">
            <v>13.345000000000001</v>
          </cell>
          <cell r="AL32">
            <v>300</v>
          </cell>
          <cell r="AM32">
            <v>300</v>
          </cell>
          <cell r="AN32" t="str">
            <v>ZF9</v>
          </cell>
          <cell r="AO32">
            <v>5.94</v>
          </cell>
          <cell r="AP32">
            <v>6675</v>
          </cell>
          <cell r="AQ32">
            <v>1</v>
          </cell>
          <cell r="AR32" t="str">
            <v>425/85R21 390/95R20</v>
          </cell>
          <cell r="AS32" t="str">
            <v>210+350</v>
          </cell>
          <cell r="AT32" t="str">
            <v>кр-пет.</v>
          </cell>
          <cell r="AU32" t="str">
            <v>МКБ, МОБ, дв. КАМАЗ 740.705-300 (Е-5), ТНВД BOSCH, система нейтрализ. ОГ(AdBlue), Common Rail, ДЗК, аэродинамич.козырек, УВЭОС</v>
          </cell>
          <cell r="AV32">
            <v>69000</v>
          </cell>
        </row>
        <row r="33">
          <cell r="A33" t="str">
            <v>43118-3096-50</v>
          </cell>
          <cell r="B33">
            <v>3308000</v>
          </cell>
          <cell r="C33">
            <v>1.0208585247883917</v>
          </cell>
          <cell r="D33">
            <v>3377000</v>
          </cell>
          <cell r="E33">
            <v>3216000</v>
          </cell>
          <cell r="F33">
            <v>20000</v>
          </cell>
          <cell r="P33">
            <v>20000</v>
          </cell>
          <cell r="R33">
            <v>7000</v>
          </cell>
          <cell r="V33">
            <v>28400</v>
          </cell>
          <cell r="W33">
            <v>5000</v>
          </cell>
          <cell r="Z33">
            <v>11000</v>
          </cell>
          <cell r="AB33">
            <v>9000</v>
          </cell>
          <cell r="AD33">
            <v>32000</v>
          </cell>
          <cell r="AE33">
            <v>12000</v>
          </cell>
          <cell r="AF33">
            <v>16000</v>
          </cell>
          <cell r="AI33" t="str">
            <v>6х6</v>
          </cell>
          <cell r="AJ33">
            <v>1</v>
          </cell>
          <cell r="AK33">
            <v>13.3</v>
          </cell>
          <cell r="AL33">
            <v>300</v>
          </cell>
          <cell r="AM33">
            <v>300</v>
          </cell>
          <cell r="AN33">
            <v>154</v>
          </cell>
          <cell r="AO33">
            <v>6.53</v>
          </cell>
          <cell r="AP33">
            <v>6475</v>
          </cell>
          <cell r="AQ33">
            <v>1</v>
          </cell>
          <cell r="AR33" t="str">
            <v>425/85R21 390/95R20</v>
          </cell>
          <cell r="AS33" t="str">
            <v>210+350</v>
          </cell>
          <cell r="AT33" t="str">
            <v>кр-пет</v>
          </cell>
          <cell r="AU33" t="str">
            <v>МКБ, МОБ, дв. КАМАЗ 740.705-300 (Е-5), ТНВД BOSCH, система нейтрализ. ОГ(AdBlue), Common Rail, ДЗК, аэродинамич.козырек, УВЭОС</v>
          </cell>
          <cell r="AV33">
            <v>69000</v>
          </cell>
        </row>
        <row r="34">
          <cell r="A34" t="str">
            <v>43118-3098-50</v>
          </cell>
          <cell r="B34">
            <v>3264000</v>
          </cell>
          <cell r="C34">
            <v>1.021139705882353</v>
          </cell>
          <cell r="D34">
            <v>3333000</v>
          </cell>
          <cell r="E34">
            <v>3216000</v>
          </cell>
          <cell r="F34">
            <v>20000</v>
          </cell>
          <cell r="P34">
            <v>20000</v>
          </cell>
          <cell r="R34">
            <v>7000</v>
          </cell>
          <cell r="V34">
            <v>28400</v>
          </cell>
          <cell r="W34">
            <v>5000</v>
          </cell>
          <cell r="Z34">
            <v>11000</v>
          </cell>
          <cell r="AB34">
            <v>9000</v>
          </cell>
          <cell r="AF34">
            <v>16000</v>
          </cell>
          <cell r="AI34" t="str">
            <v>6х6</v>
          </cell>
          <cell r="AJ34">
            <v>1</v>
          </cell>
          <cell r="AK34">
            <v>13.34</v>
          </cell>
          <cell r="AL34">
            <v>300</v>
          </cell>
          <cell r="AM34">
            <v>300</v>
          </cell>
          <cell r="AN34">
            <v>154</v>
          </cell>
          <cell r="AO34">
            <v>6.53</v>
          </cell>
          <cell r="AP34">
            <v>6245</v>
          </cell>
          <cell r="AQ34">
            <v>1</v>
          </cell>
          <cell r="AR34" t="str">
            <v>425/85R21 390/95R20</v>
          </cell>
          <cell r="AS34" t="str">
            <v>210+350</v>
          </cell>
          <cell r="AT34" t="str">
            <v>─</v>
          </cell>
          <cell r="AU34" t="str">
            <v>МКБ, МОБ, дв. КАМАЗ 740.705-300 (Е-5), ТНВД BOSCH, система нейтрализ. ОГ(AdBlue), Common Rail, ДЗК, аэродинамич.козырек, УВЭОС</v>
          </cell>
          <cell r="AV34">
            <v>69000</v>
          </cell>
        </row>
        <row r="35">
          <cell r="A35" t="str">
            <v>43118-3918-50</v>
          </cell>
          <cell r="B35">
            <v>3289000</v>
          </cell>
          <cell r="C35">
            <v>1.0182426269382792</v>
          </cell>
          <cell r="D35">
            <v>3349000</v>
          </cell>
          <cell r="E35">
            <v>3216000</v>
          </cell>
          <cell r="F35">
            <v>20000</v>
          </cell>
          <cell r="T35">
            <v>26700</v>
          </cell>
          <cell r="W35" t="str">
            <v>-</v>
          </cell>
          <cell r="Y35">
            <v>10000</v>
          </cell>
          <cell r="Z35">
            <v>8000</v>
          </cell>
          <cell r="AB35">
            <v>5000</v>
          </cell>
          <cell r="AC35">
            <v>3000</v>
          </cell>
          <cell r="AD35">
            <v>32000</v>
          </cell>
          <cell r="AE35">
            <v>12000</v>
          </cell>
          <cell r="AF35">
            <v>16000</v>
          </cell>
          <cell r="AI35" t="str">
            <v>6х6</v>
          </cell>
          <cell r="AJ35">
            <v>1</v>
          </cell>
          <cell r="AK35">
            <v>13.66</v>
          </cell>
          <cell r="AL35">
            <v>300</v>
          </cell>
          <cell r="AM35">
            <v>300</v>
          </cell>
          <cell r="AN35">
            <v>154</v>
          </cell>
          <cell r="AO35">
            <v>6.53</v>
          </cell>
          <cell r="AP35">
            <v>5920</v>
          </cell>
          <cell r="AQ35" t="str">
            <v>─</v>
          </cell>
          <cell r="AR35" t="str">
            <v>425/85R21 390/95R20</v>
          </cell>
          <cell r="AS35">
            <v>350</v>
          </cell>
          <cell r="AT35" t="str">
            <v>кр-пет.</v>
          </cell>
          <cell r="AU35" t="str">
            <v xml:space="preserve">МКБ, МОБ, дв. КАМАЗ 740.705-300 (Е-5), ТНВД BOSCH, система нейтрализ. ОГ(AdBlue), ДЗК,  выхл.вверх,  защ.кожух ТБ, тахограф российского стандарта с блоком СКЗИ (ADR), УВЭОС </v>
          </cell>
          <cell r="AV35">
            <v>60000</v>
          </cell>
        </row>
        <row r="36">
          <cell r="A36" t="str">
            <v>43118-3938-50</v>
          </cell>
          <cell r="B36">
            <v>3407000</v>
          </cell>
          <cell r="C36">
            <v>1.0217199882594659</v>
          </cell>
          <cell r="D36">
            <v>3481000</v>
          </cell>
          <cell r="E36">
            <v>3216000</v>
          </cell>
          <cell r="F36">
            <v>20000</v>
          </cell>
          <cell r="I36">
            <v>80000</v>
          </cell>
          <cell r="K36">
            <v>22000</v>
          </cell>
          <cell r="L36">
            <v>27000</v>
          </cell>
          <cell r="M36">
            <v>3000</v>
          </cell>
          <cell r="T36">
            <v>26700</v>
          </cell>
          <cell r="W36" t="str">
            <v>-</v>
          </cell>
          <cell r="Y36">
            <v>10000</v>
          </cell>
          <cell r="Z36">
            <v>8000</v>
          </cell>
          <cell r="AB36">
            <v>5000</v>
          </cell>
          <cell r="AC36">
            <v>3000</v>
          </cell>
          <cell r="AD36">
            <v>32000</v>
          </cell>
          <cell r="AE36">
            <v>12000</v>
          </cell>
          <cell r="AF36">
            <v>16000</v>
          </cell>
          <cell r="AI36" t="str">
            <v>6х6</v>
          </cell>
          <cell r="AJ36">
            <v>1</v>
          </cell>
          <cell r="AK36">
            <v>13.74</v>
          </cell>
          <cell r="AL36">
            <v>300</v>
          </cell>
          <cell r="AM36">
            <v>300</v>
          </cell>
          <cell r="AN36" t="str">
            <v>ZF9</v>
          </cell>
          <cell r="AO36">
            <v>5.94</v>
          </cell>
          <cell r="AP36">
            <v>5920</v>
          </cell>
          <cell r="AQ36" t="str">
            <v>─</v>
          </cell>
          <cell r="AR36" t="str">
            <v>425/85R21 390/95R20</v>
          </cell>
          <cell r="AS36">
            <v>350</v>
          </cell>
          <cell r="AT36" t="str">
            <v>кр-пет.</v>
          </cell>
          <cell r="AU36" t="str">
            <v xml:space="preserve">МКБ, МОБ, дв. КАМАЗ 740.705-300 (Е-5), ТНВД BOSCH, система нейтрализ. ОГ(AdBlue), Common Rail, ДЗК,  КОМ ZF (OMFB) с насосом, выхл.вверх,  защ.кожух ТБ, тахограф российского стандарта с блоком СКЗИ (ADR), УВЭОС </v>
          </cell>
          <cell r="AV36">
            <v>74000</v>
          </cell>
        </row>
        <row r="37">
          <cell r="A37" t="str">
            <v>43118-3938-48(A5)</v>
          </cell>
          <cell r="B37">
            <v>3407000</v>
          </cell>
          <cell r="C37">
            <v>1.0217199882594659</v>
          </cell>
          <cell r="D37">
            <v>3481000</v>
          </cell>
          <cell r="E37">
            <v>3216000</v>
          </cell>
          <cell r="F37">
            <v>20000</v>
          </cell>
          <cell r="G37">
            <v>0</v>
          </cell>
          <cell r="I37">
            <v>80000</v>
          </cell>
          <cell r="K37">
            <v>22000</v>
          </cell>
          <cell r="L37">
            <v>27000</v>
          </cell>
          <cell r="M37">
            <v>3000</v>
          </cell>
          <cell r="T37">
            <v>26700</v>
          </cell>
          <cell r="W37" t="str">
            <v>-</v>
          </cell>
          <cell r="Y37">
            <v>10000</v>
          </cell>
          <cell r="Z37">
            <v>8000</v>
          </cell>
          <cell r="AB37">
            <v>5000</v>
          </cell>
          <cell r="AC37">
            <v>3000</v>
          </cell>
          <cell r="AD37">
            <v>32000</v>
          </cell>
          <cell r="AE37">
            <v>12000</v>
          </cell>
          <cell r="AF37">
            <v>16000</v>
          </cell>
          <cell r="AI37" t="str">
            <v>6х6</v>
          </cell>
          <cell r="AJ37">
            <v>1</v>
          </cell>
          <cell r="AK37">
            <v>13.425000000000001</v>
          </cell>
          <cell r="AL37">
            <v>300</v>
          </cell>
          <cell r="AM37">
            <v>292</v>
          </cell>
          <cell r="AN37" t="str">
            <v>ZF9</v>
          </cell>
          <cell r="AO37">
            <v>5.94</v>
          </cell>
          <cell r="AP37">
            <v>5680</v>
          </cell>
          <cell r="AQ37" t="str">
            <v>─</v>
          </cell>
          <cell r="AR37" t="str">
            <v>425/85R21 390/95R20</v>
          </cell>
          <cell r="AS37">
            <v>350</v>
          </cell>
          <cell r="AT37" t="str">
            <v>кр-пет.</v>
          </cell>
          <cell r="AU37" t="str">
            <v>МКБ, МОБ, дв. Cummins ISB6.7E5 300 (Е-5), ТНВД BOSCH, система нейтрализ. ОГ(AdBlue), Common Rail, ДЗК,  КОМ ZF (OMFB) с насосом, выхл.вверх,  защ.кожух ТБ, тахограф российского стандарта с блоком СКЗИ (ADR), УВЭОС</v>
          </cell>
          <cell r="AV37">
            <v>74000</v>
          </cell>
        </row>
        <row r="38">
          <cell r="A38" t="str">
            <v>43118-3949-50</v>
          </cell>
          <cell r="B38">
            <v>3426000</v>
          </cell>
          <cell r="C38">
            <v>1.0239346176298891</v>
          </cell>
          <cell r="D38">
            <v>3508000</v>
          </cell>
          <cell r="E38">
            <v>3216000</v>
          </cell>
          <cell r="F38">
            <v>20000</v>
          </cell>
          <cell r="I38">
            <v>80000</v>
          </cell>
          <cell r="K38">
            <v>22000</v>
          </cell>
          <cell r="L38">
            <v>27000</v>
          </cell>
          <cell r="M38">
            <v>3000</v>
          </cell>
          <cell r="P38">
            <v>20000</v>
          </cell>
          <cell r="T38">
            <v>26700</v>
          </cell>
          <cell r="W38" t="str">
            <v>-</v>
          </cell>
          <cell r="Y38">
            <v>10000</v>
          </cell>
          <cell r="Z38">
            <v>11000</v>
          </cell>
          <cell r="AB38">
            <v>9000</v>
          </cell>
          <cell r="AC38">
            <v>3000</v>
          </cell>
          <cell r="AD38">
            <v>32000</v>
          </cell>
          <cell r="AE38">
            <v>12000</v>
          </cell>
          <cell r="AF38">
            <v>16000</v>
          </cell>
          <cell r="AI38" t="str">
            <v>6х6</v>
          </cell>
          <cell r="AJ38">
            <v>1</v>
          </cell>
          <cell r="AK38">
            <v>13.385</v>
          </cell>
          <cell r="AL38">
            <v>300</v>
          </cell>
          <cell r="AM38">
            <v>300</v>
          </cell>
          <cell r="AN38" t="str">
            <v>ZF9</v>
          </cell>
          <cell r="AO38">
            <v>5.94</v>
          </cell>
          <cell r="AP38">
            <v>5535</v>
          </cell>
          <cell r="AQ38">
            <v>1</v>
          </cell>
          <cell r="AR38" t="str">
            <v>425/85R21 390/95R20</v>
          </cell>
          <cell r="AS38" t="str">
            <v>210+350</v>
          </cell>
          <cell r="AT38" t="str">
            <v>кр-пет.</v>
          </cell>
          <cell r="AU38" t="str">
            <v xml:space="preserve">МКБ, МОБ, дв. КАМАЗ 740.705-300 (Е-5), ТНВД BOSCH, система нейтрализ. ОГ(AdBlue), топл. ап. BOSCH, Common Rail, ДЗК,  КОМ ZF (OMFB) с насосом, выхл.вверх,  защ.кожух ТБ, тахограф российского стандарта с блоком СКЗИ (ADR), УВЭОС </v>
          </cell>
          <cell r="AV38">
            <v>82000</v>
          </cell>
        </row>
        <row r="39">
          <cell r="A39" t="str">
            <v>43118-3973-50</v>
          </cell>
          <cell r="B39">
            <v>3019000</v>
          </cell>
          <cell r="C39">
            <v>1.022855250082809</v>
          </cell>
          <cell r="D39">
            <v>3088000</v>
          </cell>
          <cell r="E39">
            <v>3216000</v>
          </cell>
          <cell r="F39">
            <v>20000</v>
          </cell>
          <cell r="P39">
            <v>20000</v>
          </cell>
          <cell r="R39">
            <v>7000</v>
          </cell>
          <cell r="W39">
            <v>5000</v>
          </cell>
          <cell r="AB39">
            <v>4000</v>
          </cell>
          <cell r="AF39">
            <v>16000</v>
          </cell>
          <cell r="AH39">
            <v>-200000</v>
          </cell>
          <cell r="AI39" t="str">
            <v>6х6</v>
          </cell>
          <cell r="AJ39">
            <v>1</v>
          </cell>
          <cell r="AK39">
            <v>13.62</v>
          </cell>
          <cell r="AL39">
            <v>300</v>
          </cell>
          <cell r="AM39">
            <v>300</v>
          </cell>
          <cell r="AN39">
            <v>154</v>
          </cell>
          <cell r="AO39">
            <v>6.53</v>
          </cell>
          <cell r="AP39">
            <v>5500</v>
          </cell>
          <cell r="AQ39">
            <v>1</v>
          </cell>
          <cell r="AR39" t="str">
            <v>425/85R21 390/95R20</v>
          </cell>
          <cell r="AS39">
            <v>210</v>
          </cell>
          <cell r="AT39" t="str">
            <v>-</v>
          </cell>
          <cell r="AU39" t="str">
            <v>МКБ, МОБ, дв. КАМАЗ 740.705-300 (Е-5), ТНВД BOSCH, система нейтрализ. ОГ(AdBlue), топл. ап. BOSCH, Common Rail, ДЗК,  аэродинамич.козырек, УВЭОС</v>
          </cell>
          <cell r="AV39">
            <v>69000</v>
          </cell>
        </row>
        <row r="40">
          <cell r="A40" t="str">
            <v>43118-3999-48(А5)</v>
          </cell>
          <cell r="B40">
            <v>3332000</v>
          </cell>
          <cell r="C40">
            <v>1.0183073229291717</v>
          </cell>
          <cell r="D40">
            <v>3393000</v>
          </cell>
          <cell r="E40">
            <v>3216000</v>
          </cell>
          <cell r="F40">
            <v>20000</v>
          </cell>
          <cell r="G40">
            <v>0</v>
          </cell>
          <cell r="I40">
            <v>80000</v>
          </cell>
          <cell r="R40">
            <v>7000</v>
          </cell>
          <cell r="V40">
            <v>28400</v>
          </cell>
          <cell r="W40">
            <v>5000</v>
          </cell>
          <cell r="Z40">
            <v>11000</v>
          </cell>
          <cell r="AB40">
            <v>9000</v>
          </cell>
          <cell r="AF40">
            <v>16000</v>
          </cell>
          <cell r="AI40" t="str">
            <v>6х6</v>
          </cell>
          <cell r="AJ40">
            <v>1</v>
          </cell>
          <cell r="AK40">
            <v>13.154999999999999</v>
          </cell>
          <cell r="AL40">
            <v>300</v>
          </cell>
          <cell r="AM40">
            <v>292</v>
          </cell>
          <cell r="AN40" t="str">
            <v>ZF9</v>
          </cell>
          <cell r="AO40">
            <v>7.22</v>
          </cell>
          <cell r="AP40">
            <v>6275</v>
          </cell>
          <cell r="AQ40" t="str">
            <v>─</v>
          </cell>
          <cell r="AR40" t="str">
            <v>425/85R21 390/95R20</v>
          </cell>
          <cell r="AS40" t="str">
            <v>210+350</v>
          </cell>
          <cell r="AT40" t="str">
            <v>кр-пет.</v>
          </cell>
          <cell r="AU40" t="str">
            <v>МКБ, МОБ, дв. Cummins ISB6.7E5 300 (Е-5), ТНВД BOSCH, система нейтрализ. ОГ(AdBlue), Common Rail, аэродинамич.козырек, ДЗК, УВЭОС</v>
          </cell>
          <cell r="AV40">
            <v>61000</v>
          </cell>
        </row>
        <row r="41">
          <cell r="A41" t="str">
            <v>63501-4025-52</v>
          </cell>
          <cell r="B41">
            <v>5071000</v>
          </cell>
          <cell r="C41">
            <v>1.0195227765726682</v>
          </cell>
          <cell r="D41">
            <v>5170000</v>
          </cell>
          <cell r="E41">
            <v>4883000</v>
          </cell>
          <cell r="F41">
            <v>40000</v>
          </cell>
          <cell r="J41">
            <v>35000</v>
          </cell>
          <cell r="O41">
            <v>40000</v>
          </cell>
          <cell r="P41">
            <v>20000</v>
          </cell>
          <cell r="Q41">
            <v>85000</v>
          </cell>
          <cell r="R41">
            <v>7000</v>
          </cell>
          <cell r="V41">
            <v>14000</v>
          </cell>
          <cell r="Y41">
            <v>10000</v>
          </cell>
          <cell r="Z41">
            <v>11000</v>
          </cell>
          <cell r="AB41">
            <v>9000</v>
          </cell>
          <cell r="AF41">
            <v>16000</v>
          </cell>
          <cell r="AI41" t="str">
            <v>8х8</v>
          </cell>
          <cell r="AJ41">
            <v>1</v>
          </cell>
          <cell r="AK41">
            <v>16.600000000000001</v>
          </cell>
          <cell r="AL41">
            <v>360</v>
          </cell>
          <cell r="AM41">
            <v>360</v>
          </cell>
          <cell r="AN41" t="str">
            <v>ZF16</v>
          </cell>
          <cell r="AO41">
            <v>5.94</v>
          </cell>
          <cell r="AP41">
            <v>6890</v>
          </cell>
          <cell r="AQ41">
            <v>1</v>
          </cell>
          <cell r="AR41" t="str">
            <v>425/85R21</v>
          </cell>
          <cell r="AS41" t="str">
            <v>210+350</v>
          </cell>
          <cell r="AT41" t="str">
            <v>─</v>
          </cell>
          <cell r="AU41" t="str">
            <v>МКБ, МОБ, дв. 740.725-360 (Е-5), топл. ап.BOSCH, система нейтрализ. ОГ(AdBlue), Common Rail, выхлоп вверх, аэродин. козырек, ДЗК, рестайлинг-2, кондиционер, РК621, УВЭОС</v>
          </cell>
          <cell r="AV41">
            <v>99000</v>
          </cell>
        </row>
        <row r="42">
          <cell r="A42" t="str">
            <v>63501-3025-52</v>
          </cell>
          <cell r="B42">
            <v>4911000</v>
          </cell>
          <cell r="C42">
            <v>1.0201588271227855</v>
          </cell>
          <cell r="D42">
            <v>5010000</v>
          </cell>
          <cell r="E42">
            <v>4883000</v>
          </cell>
          <cell r="F42">
            <v>40000</v>
          </cell>
          <cell r="P42">
            <v>20000</v>
          </cell>
          <cell r="R42">
            <v>7000</v>
          </cell>
          <cell r="V42">
            <v>14000</v>
          </cell>
          <cell r="Y42">
            <v>10000</v>
          </cell>
          <cell r="Z42">
            <v>11000</v>
          </cell>
          <cell r="AB42">
            <v>9000</v>
          </cell>
          <cell r="AF42">
            <v>16000</v>
          </cell>
          <cell r="AI42" t="str">
            <v>8х8</v>
          </cell>
          <cell r="AJ42">
            <v>1</v>
          </cell>
          <cell r="AK42">
            <v>16.600000000000001</v>
          </cell>
          <cell r="AL42">
            <v>360</v>
          </cell>
          <cell r="AM42">
            <v>360</v>
          </cell>
          <cell r="AN42" t="str">
            <v>ZF16</v>
          </cell>
          <cell r="AO42">
            <v>5.94</v>
          </cell>
          <cell r="AP42">
            <v>6890</v>
          </cell>
          <cell r="AQ42">
            <v>1</v>
          </cell>
          <cell r="AR42" t="str">
            <v>425/85R21</v>
          </cell>
          <cell r="AS42" t="str">
            <v>210+350</v>
          </cell>
          <cell r="AT42" t="str">
            <v>─</v>
          </cell>
          <cell r="AU42" t="str">
            <v>МКБ, МОБ, дв. 740.725-360 (Е-5), топл. ап.BOSCH, система нейтрализ. ОГ(AdBlue), Common Rail, выхлоп вверх, аэродин. козырек, ДЗК, РК 65111, УВЭОС</v>
          </cell>
          <cell r="AV42">
            <v>99000</v>
          </cell>
        </row>
        <row r="43">
          <cell r="A43" t="str">
            <v>63501-3960-51</v>
          </cell>
          <cell r="B43">
            <v>4845000</v>
          </cell>
          <cell r="C43">
            <v>1.0191950464396284</v>
          </cell>
          <cell r="D43">
            <v>4938000</v>
          </cell>
          <cell r="E43">
            <v>4883000</v>
          </cell>
          <cell r="K43">
            <v>22000</v>
          </cell>
          <cell r="M43">
            <v>3000</v>
          </cell>
          <cell r="Y43">
            <v>10000</v>
          </cell>
          <cell r="AB43">
            <v>4000</v>
          </cell>
          <cell r="AF43">
            <v>16000</v>
          </cell>
          <cell r="AI43" t="str">
            <v>8х8</v>
          </cell>
          <cell r="AJ43">
            <v>1</v>
          </cell>
          <cell r="AK43">
            <v>17</v>
          </cell>
          <cell r="AL43">
            <v>320</v>
          </cell>
          <cell r="AM43">
            <v>320</v>
          </cell>
          <cell r="AN43" t="str">
            <v>ZF16</v>
          </cell>
          <cell r="AO43">
            <v>6.53</v>
          </cell>
          <cell r="AP43">
            <v>6760</v>
          </cell>
          <cell r="AQ43" t="str">
            <v>─</v>
          </cell>
          <cell r="AR43" t="str">
            <v>425/85R21</v>
          </cell>
          <cell r="AS43">
            <v>210</v>
          </cell>
          <cell r="AT43" t="str">
            <v>─</v>
          </cell>
          <cell r="AU43" t="str">
            <v>дв. КАМАЗ-740.715-320 (E-5), топл. ап.BOSCH,  КОМ ZF с фланцем, выхлоп вверх, система нейтрализ. ОГ(AdBlue), Common Rail, РК КАМАЗ 65111, УВЭОС</v>
          </cell>
          <cell r="AV43">
            <v>93000</v>
          </cell>
        </row>
      </sheetData>
      <sheetData sheetId="7" refreshError="1">
        <row r="6">
          <cell r="A6" t="str">
            <v>БОРТОВЫЕ АВТОМОБИЛИ</v>
          </cell>
          <cell r="B6" t="str">
            <v xml:space="preserve">  </v>
          </cell>
          <cell r="D6" t="str">
            <v xml:space="preserve">  </v>
          </cell>
        </row>
        <row r="7">
          <cell r="A7" t="str">
            <v>43502-6023-66(D5)</v>
          </cell>
          <cell r="B7">
            <v>3269000</v>
          </cell>
          <cell r="C7">
            <v>1.0201896604466199</v>
          </cell>
          <cell r="D7">
            <v>3335000</v>
          </cell>
          <cell r="E7">
            <v>3096000</v>
          </cell>
          <cell r="H7">
            <v>3000</v>
          </cell>
          <cell r="J7">
            <v>26700</v>
          </cell>
          <cell r="K7">
            <v>32000</v>
          </cell>
          <cell r="L7">
            <v>105000</v>
          </cell>
          <cell r="N7">
            <v>16000</v>
          </cell>
          <cell r="O7">
            <v>32000</v>
          </cell>
          <cell r="P7">
            <v>12000</v>
          </cell>
          <cell r="Q7">
            <v>12000</v>
          </cell>
          <cell r="S7" t="str">
            <v>4х4</v>
          </cell>
          <cell r="T7">
            <v>1</v>
          </cell>
          <cell r="U7">
            <v>4.375</v>
          </cell>
          <cell r="V7">
            <v>285</v>
          </cell>
          <cell r="W7">
            <v>277</v>
          </cell>
          <cell r="X7" t="str">
            <v>ZF9</v>
          </cell>
          <cell r="Y7">
            <v>6.53</v>
          </cell>
          <cell r="Z7">
            <v>21.5</v>
          </cell>
          <cell r="AA7">
            <v>1</v>
          </cell>
          <cell r="AB7" t="str">
            <v>425/85R21</v>
          </cell>
          <cell r="AC7" t="str">
            <v>2х210</v>
          </cell>
          <cell r="AD7" t="str">
            <v>кр-пет.</v>
          </cell>
          <cell r="AE7" t="str">
            <v xml:space="preserve">МКБ, МОБ, дв. Cummins ISB6.7E5 285 (Е-5), топл. ап.BOSCH, система нейтрализ. ОГ(AdBlue), Common Rail, тент, каркас, лебедка, внутр. размеры платформы 4892х2470х730 мм, аэродинамич.козырек, ДЗК,  тахограф российского стандарта с блоком СКЗИ, УВЭОС </v>
          </cell>
          <cell r="AF7">
            <v>66000</v>
          </cell>
        </row>
        <row r="8">
          <cell r="A8" t="str">
            <v>43502-6024-66(D5)</v>
          </cell>
          <cell r="B8">
            <v>3162000</v>
          </cell>
          <cell r="C8">
            <v>1.0205566097406704</v>
          </cell>
          <cell r="D8">
            <v>3227000</v>
          </cell>
          <cell r="E8">
            <v>3096000</v>
          </cell>
          <cell r="J8">
            <v>26700</v>
          </cell>
          <cell r="K8">
            <v>32000</v>
          </cell>
          <cell r="N8">
            <v>16000</v>
          </cell>
          <cell r="O8">
            <v>32000</v>
          </cell>
          <cell r="P8">
            <v>12000</v>
          </cell>
          <cell r="Q8">
            <v>12000</v>
          </cell>
          <cell r="S8" t="str">
            <v>4х4</v>
          </cell>
          <cell r="T8">
            <v>1</v>
          </cell>
          <cell r="U8">
            <v>4.375</v>
          </cell>
          <cell r="V8">
            <v>285</v>
          </cell>
          <cell r="W8">
            <v>277</v>
          </cell>
          <cell r="X8" t="str">
            <v>ZF9</v>
          </cell>
          <cell r="Y8">
            <v>6.53</v>
          </cell>
          <cell r="Z8">
            <v>21.5</v>
          </cell>
          <cell r="AA8">
            <v>1</v>
          </cell>
          <cell r="AB8" t="str">
            <v>425/85R21 390/95R20</v>
          </cell>
          <cell r="AC8" t="str">
            <v>2х210</v>
          </cell>
          <cell r="AD8" t="str">
            <v>кр-пет.</v>
          </cell>
          <cell r="AE8" t="str">
            <v xml:space="preserve">МКБ, МОБ, дв. Cummins ISB6.7E5 285 (Е-5), топл. ап.BOSCH, система нейтрализ. ОГ(AdBlue), Common Rail, тент, каркас, внутр. размеры платформы 4892х2470х730 мм, аэродинамич.козырек, ДЗК, тахограф российского стандарта с блоком СКЗИ, УВЭОС </v>
          </cell>
          <cell r="AF8">
            <v>65000</v>
          </cell>
        </row>
        <row r="9">
          <cell r="A9" t="str">
            <v>5350-6017-66(D5)</v>
          </cell>
          <cell r="B9">
            <v>3426000</v>
          </cell>
          <cell r="C9">
            <v>1.0204319906596615</v>
          </cell>
          <cell r="D9">
            <v>3496000</v>
          </cell>
          <cell r="E9">
            <v>3377000</v>
          </cell>
          <cell r="J9">
            <v>26700</v>
          </cell>
          <cell r="K9">
            <v>32000</v>
          </cell>
          <cell r="N9">
            <v>16000</v>
          </cell>
          <cell r="O9">
            <v>32000</v>
          </cell>
          <cell r="P9">
            <v>12000</v>
          </cell>
          <cell r="S9" t="str">
            <v>6х6</v>
          </cell>
          <cell r="T9">
            <v>1</v>
          </cell>
          <cell r="U9">
            <v>7.8150000000000004</v>
          </cell>
          <cell r="V9">
            <v>285</v>
          </cell>
          <cell r="W9">
            <v>277</v>
          </cell>
          <cell r="X9" t="str">
            <v>ZF9</v>
          </cell>
          <cell r="Y9">
            <v>5.94</v>
          </cell>
          <cell r="Z9">
            <v>21.5</v>
          </cell>
          <cell r="AA9">
            <v>1</v>
          </cell>
          <cell r="AB9" t="str">
            <v>425/85R21 390/95R20</v>
          </cell>
          <cell r="AC9" t="str">
            <v>2х210</v>
          </cell>
          <cell r="AD9" t="str">
            <v>кр-пет.</v>
          </cell>
          <cell r="AE9" t="str">
            <v>МКБ, МОБ,  дв. Cummins ISB6.7E5 285 (Е-5), топл. ап.BOSCH, система нейтрализ. ОГ(AdBlue), Common Rail, тент, каркас, внутр. размеры платформы 4892х2470х730 мм, аэрожинамич.козырек, ДЗК, тахограф российского стандарта с блоком СКЗИ, УВЭОС</v>
          </cell>
          <cell r="AF9">
            <v>70000</v>
          </cell>
        </row>
        <row r="10">
          <cell r="A10" t="str">
            <v>43118-6012-50</v>
          </cell>
          <cell r="B10">
            <v>3502000</v>
          </cell>
          <cell r="C10">
            <v>1.0202741290691033</v>
          </cell>
          <cell r="D10">
            <v>3573000</v>
          </cell>
          <cell r="E10">
            <v>3311000</v>
          </cell>
          <cell r="G10">
            <v>80000</v>
          </cell>
          <cell r="I10">
            <v>20000</v>
          </cell>
          <cell r="J10">
            <v>26700</v>
          </cell>
          <cell r="K10">
            <v>42000</v>
          </cell>
          <cell r="M10">
            <v>9000</v>
          </cell>
          <cell r="N10">
            <v>16000</v>
          </cell>
          <cell r="O10">
            <v>32000</v>
          </cell>
          <cell r="P10">
            <v>12000</v>
          </cell>
          <cell r="Q10">
            <v>12000</v>
          </cell>
          <cell r="R10">
            <v>12000</v>
          </cell>
          <cell r="S10" t="str">
            <v>6х6</v>
          </cell>
          <cell r="T10">
            <v>1</v>
          </cell>
          <cell r="U10">
            <v>11.305</v>
          </cell>
          <cell r="V10">
            <v>300</v>
          </cell>
          <cell r="W10">
            <v>300</v>
          </cell>
          <cell r="X10" t="str">
            <v>ZF9</v>
          </cell>
          <cell r="Y10">
            <v>5.94</v>
          </cell>
          <cell r="Z10">
            <v>26.9</v>
          </cell>
          <cell r="AA10">
            <v>1</v>
          </cell>
          <cell r="AB10" t="str">
            <v>425/85R21 390/95R20</v>
          </cell>
          <cell r="AC10" t="str">
            <v>210+350</v>
          </cell>
          <cell r="AD10" t="str">
            <v>кр-пет.</v>
          </cell>
          <cell r="AE10" t="str">
            <v xml:space="preserve">МКБ, МОБ, дв. КАМАЗ 740.705-300 (Е-5), ТНВД BOSCH, система нейтрализ. ОГ(AdBlue), Common Rail, тент, каркас, внутр. размеры платформы 6112х2470х730 мм, аэродинамич.козырек, ДЗК, тахограф российского стандарта с блоком СКЗИ, УВЭОС </v>
          </cell>
          <cell r="AF10">
            <v>71000</v>
          </cell>
        </row>
        <row r="11">
          <cell r="A11" t="str">
            <v>43118-6012-48(A5)</v>
          </cell>
          <cell r="B11">
            <v>3502000</v>
          </cell>
          <cell r="C11">
            <v>1.0202741290691033</v>
          </cell>
          <cell r="D11">
            <v>3573000</v>
          </cell>
          <cell r="E11">
            <v>3311000</v>
          </cell>
          <cell r="F11">
            <v>0</v>
          </cell>
          <cell r="G11">
            <v>80000</v>
          </cell>
          <cell r="I11">
            <v>20000</v>
          </cell>
          <cell r="J11">
            <v>26700</v>
          </cell>
          <cell r="K11">
            <v>42000</v>
          </cell>
          <cell r="M11">
            <v>9000</v>
          </cell>
          <cell r="N11">
            <v>16000</v>
          </cell>
          <cell r="O11">
            <v>32000</v>
          </cell>
          <cell r="P11">
            <v>12000</v>
          </cell>
          <cell r="Q11">
            <v>12000</v>
          </cell>
          <cell r="R11">
            <v>12000</v>
          </cell>
          <cell r="S11" t="str">
            <v>6х6</v>
          </cell>
          <cell r="T11">
            <v>1</v>
          </cell>
          <cell r="U11">
            <v>11.895</v>
          </cell>
          <cell r="V11">
            <v>300</v>
          </cell>
          <cell r="W11">
            <v>292</v>
          </cell>
          <cell r="X11" t="str">
            <v>ZF9</v>
          </cell>
          <cell r="Y11">
            <v>7.22</v>
          </cell>
          <cell r="Z11">
            <v>26.9</v>
          </cell>
          <cell r="AA11">
            <v>1</v>
          </cell>
          <cell r="AB11" t="str">
            <v>425/85R21 390/95R20</v>
          </cell>
          <cell r="AC11" t="str">
            <v>210+350</v>
          </cell>
          <cell r="AD11" t="str">
            <v>кр-пет.</v>
          </cell>
          <cell r="AE11" t="str">
            <v xml:space="preserve">МКБ, МОБ, дв. Cummins ISB6.7E5 300 (Е-5), ТНВД BOSCH, система нейтрализ. ОГ(AdBlue), Common Rail, тент, каркас, внутр. размеры платформы 6112х2470х730 мм, аэродинамич.козырек, ДЗК, тахограф российского стандарта с блоком СКЗИ, УВЭОС </v>
          </cell>
          <cell r="AF11">
            <v>71000</v>
          </cell>
        </row>
        <row r="12">
          <cell r="A12" t="str">
            <v>43118-6013-50</v>
          </cell>
          <cell r="B12">
            <v>3564000</v>
          </cell>
          <cell r="C12">
            <v>1.0202020202020201</v>
          </cell>
          <cell r="D12">
            <v>3636000</v>
          </cell>
          <cell r="E12">
            <v>3311000</v>
          </cell>
          <cell r="G12">
            <v>80000</v>
          </cell>
          <cell r="I12">
            <v>20000</v>
          </cell>
          <cell r="J12">
            <v>26700</v>
          </cell>
          <cell r="L12">
            <v>105000</v>
          </cell>
          <cell r="M12">
            <v>9000</v>
          </cell>
          <cell r="N12">
            <v>16000</v>
          </cell>
          <cell r="O12">
            <v>32000</v>
          </cell>
          <cell r="P12">
            <v>12000</v>
          </cell>
          <cell r="Q12">
            <v>12000</v>
          </cell>
          <cell r="R12">
            <v>12000</v>
          </cell>
          <cell r="S12" t="str">
            <v>6х6</v>
          </cell>
          <cell r="T12">
            <v>1</v>
          </cell>
          <cell r="U12">
            <v>11.005000000000001</v>
          </cell>
          <cell r="V12">
            <v>300</v>
          </cell>
          <cell r="W12">
            <v>300</v>
          </cell>
          <cell r="X12" t="str">
            <v>ZF9</v>
          </cell>
          <cell r="Y12">
            <v>5.94</v>
          </cell>
          <cell r="Z12">
            <v>26.9</v>
          </cell>
          <cell r="AA12">
            <v>1</v>
          </cell>
          <cell r="AB12" t="str">
            <v>425/85R21 390/95R20</v>
          </cell>
          <cell r="AC12" t="str">
            <v>210+350</v>
          </cell>
          <cell r="AD12" t="str">
            <v>кр-пет.</v>
          </cell>
          <cell r="AE12" t="str">
            <v xml:space="preserve">МКБ, МОБ, дв. КАМАЗ 740.705-300 (Е-5), ТНВД BOSCH, система нейтрализ. ОГ(AdBlue), Common Rail, лебедка, внутр. размеры платформы 6112х2470х730 мм, аэродинамич.козырек, ДЗК, тахограф российского стандарта с блоком СКЗИ, УВЭОС </v>
          </cell>
          <cell r="AF12">
            <v>72000</v>
          </cell>
        </row>
        <row r="14">
          <cell r="Q14" t="str">
            <v xml:space="preserve"> </v>
          </cell>
        </row>
      </sheetData>
      <sheetData sheetId="8" refreshError="1">
        <row r="6">
          <cell r="A6" t="str">
            <v>СЕДЕЛЬНЫЕ ТЯГАЧИ</v>
          </cell>
        </row>
        <row r="7">
          <cell r="A7" t="str">
            <v>53504-6013-50</v>
          </cell>
          <cell r="B7">
            <v>3533000</v>
          </cell>
          <cell r="C7">
            <v>1.0186810076422304</v>
          </cell>
          <cell r="D7">
            <v>3599000</v>
          </cell>
          <cell r="E7">
            <v>3443000</v>
          </cell>
          <cell r="F7">
            <v>80000</v>
          </cell>
          <cell r="Q7">
            <v>20000</v>
          </cell>
          <cell r="R7">
            <v>26700</v>
          </cell>
          <cell r="AH7">
            <v>3000</v>
          </cell>
          <cell r="AJ7">
            <v>16000</v>
          </cell>
          <cell r="AL7">
            <v>10000</v>
          </cell>
          <cell r="AQ7" t="str">
            <v>6х6</v>
          </cell>
          <cell r="AR7">
            <v>1</v>
          </cell>
          <cell r="AS7">
            <v>12.1</v>
          </cell>
          <cell r="AT7">
            <v>300</v>
          </cell>
          <cell r="AU7">
            <v>300</v>
          </cell>
          <cell r="AV7" t="str">
            <v>ZF9</v>
          </cell>
          <cell r="AW7">
            <v>6.53</v>
          </cell>
          <cell r="AX7" t="str">
            <v>─</v>
          </cell>
          <cell r="AY7">
            <v>1</v>
          </cell>
          <cell r="AZ7" t="str">
            <v>425/85R21</v>
          </cell>
          <cell r="BA7" t="str">
            <v>210+350</v>
          </cell>
          <cell r="BB7" t="str">
            <v>1450/1530</v>
          </cell>
          <cell r="BC7" t="str">
            <v xml:space="preserve">МКБ, МОБ, дв. КАМАЗ 740.705-300 (Е-5), ТНВД BOSCH, система нейтрализ. ОГ(AdBlue), Common Rail, выхлоп вверх, защ.кожух ТБ, ДЗК, тахограф российского стандарта с блоком СКЗИ (ADR), УВЭОС  </v>
          </cell>
          <cell r="BD7">
            <v>66000</v>
          </cell>
        </row>
        <row r="8">
          <cell r="A8" t="str">
            <v>53504-6030-50</v>
          </cell>
          <cell r="B8">
            <v>3526000</v>
          </cell>
          <cell r="C8">
            <v>1.0190017016449233</v>
          </cell>
          <cell r="D8">
            <v>3593000</v>
          </cell>
          <cell r="E8">
            <v>3443000</v>
          </cell>
          <cell r="F8">
            <v>80000</v>
          </cell>
          <cell r="J8">
            <v>7000</v>
          </cell>
          <cell r="Q8">
            <v>20000</v>
          </cell>
          <cell r="R8">
            <v>26700</v>
          </cell>
          <cell r="AJ8">
            <v>16000</v>
          </cell>
          <cell r="AQ8" t="str">
            <v>6х6</v>
          </cell>
          <cell r="AR8">
            <v>1</v>
          </cell>
          <cell r="AS8">
            <v>12.2</v>
          </cell>
          <cell r="AT8">
            <v>300</v>
          </cell>
          <cell r="AU8">
            <v>300</v>
          </cell>
          <cell r="AV8" t="str">
            <v>ZF9</v>
          </cell>
          <cell r="AW8">
            <v>6.53</v>
          </cell>
          <cell r="AX8" t="str">
            <v>─</v>
          </cell>
          <cell r="AY8">
            <v>1</v>
          </cell>
          <cell r="AZ8" t="str">
            <v>425/85R21</v>
          </cell>
          <cell r="BA8" t="str">
            <v>210+350</v>
          </cell>
          <cell r="BB8" t="str">
            <v>1450/1530</v>
          </cell>
          <cell r="BC8" t="str">
            <v xml:space="preserve">МКБ, МОБ, дв. КАМАЗ 740.705-300 (Е-5), ТНВД BOSCH, система нейтрализ. ОГ(AdBlue), Common Rail, аэродин. козырек, ДЗК, тахограф российского стандарта с блоком СКЗИ, УВЭОС </v>
          </cell>
          <cell r="BD8">
            <v>67000</v>
          </cell>
        </row>
        <row r="9">
          <cell r="A9" t="str">
            <v>53504-6031-50</v>
          </cell>
          <cell r="B9">
            <v>3554000</v>
          </cell>
          <cell r="C9">
            <v>1.0188519977490151</v>
          </cell>
          <cell r="D9">
            <v>3621000</v>
          </cell>
          <cell r="E9">
            <v>3443000</v>
          </cell>
          <cell r="F9">
            <v>80000</v>
          </cell>
          <cell r="J9">
            <v>7000</v>
          </cell>
          <cell r="Q9">
            <v>20000</v>
          </cell>
          <cell r="R9">
            <v>26700</v>
          </cell>
          <cell r="W9">
            <v>27404.853646003863</v>
          </cell>
          <cell r="AJ9">
            <v>16000</v>
          </cell>
          <cell r="AQ9" t="str">
            <v>6х6</v>
          </cell>
          <cell r="AR9">
            <v>1</v>
          </cell>
          <cell r="AS9">
            <v>12.2</v>
          </cell>
          <cell r="AT9">
            <v>300</v>
          </cell>
          <cell r="AU9">
            <v>300</v>
          </cell>
          <cell r="AV9" t="str">
            <v>ZF9</v>
          </cell>
          <cell r="AW9">
            <v>6.53</v>
          </cell>
          <cell r="AX9" t="str">
            <v>─</v>
          </cell>
          <cell r="AY9">
            <v>1</v>
          </cell>
          <cell r="AZ9" t="str">
            <v>425/85R21</v>
          </cell>
          <cell r="BA9" t="str">
            <v>210+350</v>
          </cell>
          <cell r="BB9" t="str">
            <v>1450/1530</v>
          </cell>
          <cell r="BC9" t="str">
            <v xml:space="preserve">МКБ, МОБ, дв. КАМАЗ 740.705-300 (Е-5), ТНВД BOSCH, система нейтрализ. ОГ(AdBlue), Common Rail, аэродин. козырек, ДЗК, тахограф российского стандарта с блоком СКЗИ, УВЭОС, АСРДВШ ф. Camozzi </v>
          </cell>
          <cell r="BD9">
            <v>67000</v>
          </cell>
        </row>
        <row r="10">
          <cell r="A10" t="str">
            <v>53504-6910-50</v>
          </cell>
          <cell r="B10">
            <v>3571000</v>
          </cell>
          <cell r="C10">
            <v>1.0224026883225987</v>
          </cell>
          <cell r="D10">
            <v>3651000</v>
          </cell>
          <cell r="E10">
            <v>3443000</v>
          </cell>
          <cell r="F10">
            <v>80000</v>
          </cell>
          <cell r="Q10">
            <v>20000</v>
          </cell>
          <cell r="R10">
            <v>26700</v>
          </cell>
          <cell r="Z10">
            <v>22000</v>
          </cell>
          <cell r="AA10">
            <v>27000</v>
          </cell>
          <cell r="AB10">
            <v>3000</v>
          </cell>
          <cell r="AH10">
            <v>3000</v>
          </cell>
          <cell r="AJ10">
            <v>16000</v>
          </cell>
          <cell r="AL10">
            <v>10000</v>
          </cell>
          <cell r="AQ10" t="str">
            <v>6х6</v>
          </cell>
          <cell r="AR10">
            <v>1</v>
          </cell>
          <cell r="AS10">
            <v>12</v>
          </cell>
          <cell r="AT10">
            <v>300</v>
          </cell>
          <cell r="AU10">
            <v>300</v>
          </cell>
          <cell r="AV10" t="str">
            <v>ZF9</v>
          </cell>
          <cell r="AW10">
            <v>6.53</v>
          </cell>
          <cell r="AX10" t="str">
            <v>─</v>
          </cell>
          <cell r="AY10">
            <v>1</v>
          </cell>
          <cell r="AZ10" t="str">
            <v>425/85R21</v>
          </cell>
          <cell r="BA10" t="str">
            <v>210+350</v>
          </cell>
          <cell r="BB10" t="str">
            <v>1450/1530</v>
          </cell>
          <cell r="BC10" t="str">
            <v xml:space="preserve">МКБ, МОБ, дв. КАМАЗ 740.705-300 (Е-5), ТНВД BOSCH, система нейтрализ. ОГ(AdBlue), Common Rail, КОМ ZF (OMFB) с насосом, выхл.вверх защ.кожух ТБ, ДЗК, тахограф российского стандарта с блоком СКЗИ (ADR), УВЭОС </v>
          </cell>
          <cell r="BD10">
            <v>80000</v>
          </cell>
        </row>
        <row r="11">
          <cell r="A11" t="str">
            <v>5490-014-87(S5)*</v>
          </cell>
          <cell r="B11">
            <v>4734000</v>
          </cell>
          <cell r="C11">
            <v>1.024503591043515</v>
          </cell>
          <cell r="D11">
            <v>4850000</v>
          </cell>
          <cell r="E11">
            <v>4884000</v>
          </cell>
          <cell r="N11">
            <v>8000</v>
          </cell>
          <cell r="O11">
            <v>-30000</v>
          </cell>
          <cell r="P11">
            <v>5000</v>
          </cell>
          <cell r="Y11">
            <v>12000</v>
          </cell>
          <cell r="AJ11">
            <v>16000</v>
          </cell>
          <cell r="AK11">
            <v>3000</v>
          </cell>
          <cell r="AN11">
            <v>4000</v>
          </cell>
          <cell r="AP11">
            <v>-52000</v>
          </cell>
          <cell r="AQ11" t="str">
            <v>4х2</v>
          </cell>
          <cell r="AR11">
            <v>2</v>
          </cell>
          <cell r="AS11">
            <v>11.12</v>
          </cell>
          <cell r="AT11">
            <v>401</v>
          </cell>
          <cell r="AU11">
            <v>401</v>
          </cell>
          <cell r="AV11" t="str">
            <v>ZF16</v>
          </cell>
          <cell r="AW11">
            <v>3.077</v>
          </cell>
          <cell r="AX11" t="str">
            <v>─</v>
          </cell>
          <cell r="AY11">
            <v>1</v>
          </cell>
          <cell r="AZ11" t="str">
            <v>315/70R22,5</v>
          </cell>
          <cell r="BA11">
            <v>450</v>
          </cell>
          <cell r="BB11">
            <v>1150</v>
          </cell>
          <cell r="BC11" t="str">
            <v>дв. Mercedes-Benz OM457LA (Евро-5), система нейтрализ. ОГ (AdBlue), бак AdBlue 40 л, КПП ZF 16S2220 без интардера, зад. мост Daimler HL6 на пн.подвеске, МКБ, ECAS, EBS, ESP, ASR, каб. Daimler (низкая), пружин. подв. каб., кондиционер, отопитель каб. Webasto AT 2000 STC, тахограф российского стандарта с блоком СКЗИ (ADR), проблеск. маячки на крыше каб., ДЗК, без бок. огражд-я, УВЭОС</v>
          </cell>
          <cell r="BD11">
            <v>116000</v>
          </cell>
        </row>
        <row r="12">
          <cell r="A12" t="str">
            <v>5490-032-87(S5)*</v>
          </cell>
          <cell r="B12">
            <v>4862000</v>
          </cell>
          <cell r="C12">
            <v>1.0195392842451665</v>
          </cell>
          <cell r="D12">
            <v>4957000</v>
          </cell>
          <cell r="E12">
            <v>4884000</v>
          </cell>
          <cell r="J12">
            <v>7000</v>
          </cell>
          <cell r="K12">
            <v>2000</v>
          </cell>
          <cell r="M12">
            <v>27000</v>
          </cell>
          <cell r="AF12">
            <v>0</v>
          </cell>
          <cell r="AG12">
            <v>5000</v>
          </cell>
          <cell r="AJ12">
            <v>16000</v>
          </cell>
          <cell r="AM12">
            <v>12000</v>
          </cell>
          <cell r="AN12">
            <v>4000</v>
          </cell>
          <cell r="AQ12" t="str">
            <v>4х2</v>
          </cell>
          <cell r="AR12">
            <v>2</v>
          </cell>
          <cell r="AS12" t="str">
            <v>10,720-10,370</v>
          </cell>
          <cell r="AT12">
            <v>401</v>
          </cell>
          <cell r="AU12">
            <v>401</v>
          </cell>
          <cell r="AV12" t="str">
            <v>ZF16</v>
          </cell>
          <cell r="AW12">
            <v>3.077</v>
          </cell>
          <cell r="AX12" t="str">
            <v>─</v>
          </cell>
          <cell r="AY12">
            <v>1</v>
          </cell>
          <cell r="AZ12" t="str">
            <v>315/70R22,5</v>
          </cell>
          <cell r="BA12">
            <v>700</v>
          </cell>
          <cell r="BB12">
            <v>1150</v>
          </cell>
          <cell r="BC12" t="str">
            <v>дв. Mercedes-Benz OM457LA (Евро-5), система нейтрализ. ОГ (AdBlue), бак AdBlue 70 л, КПП ZF 16S2220 без интардера, зад. мост Daimler HL6 на пн.подвеске, МКБ, ECAS, EBS, ESP, ASR, каб. Daimler (высокая), пружин. подв. каб., кондиционер, отопитель каб. Вебасто, тахограф российского стандарта с блоком СКЗИ, ДЗК, без бок. ограж-я, УВЭОС, утепл. каб., пер. ось Hande, аэродинамич. козырек</v>
          </cell>
          <cell r="BD12">
            <v>95000</v>
          </cell>
        </row>
        <row r="13">
          <cell r="A13" t="str">
            <v>5490-033-87(S5)*</v>
          </cell>
          <cell r="B13">
            <v>4942000</v>
          </cell>
          <cell r="C13">
            <v>1.0232699312019424</v>
          </cell>
          <cell r="D13">
            <v>5057000</v>
          </cell>
          <cell r="E13">
            <v>4884000</v>
          </cell>
          <cell r="G13">
            <v>100000</v>
          </cell>
          <cell r="J13">
            <v>7000</v>
          </cell>
          <cell r="K13">
            <v>2000</v>
          </cell>
          <cell r="M13">
            <v>27000</v>
          </cell>
          <cell r="AF13">
            <v>0</v>
          </cell>
          <cell r="AG13">
            <v>5000</v>
          </cell>
          <cell r="AJ13">
            <v>16000</v>
          </cell>
          <cell r="AM13">
            <v>12000</v>
          </cell>
          <cell r="AN13">
            <v>4000</v>
          </cell>
          <cell r="AQ13" t="str">
            <v>4х2</v>
          </cell>
          <cell r="AR13">
            <v>2</v>
          </cell>
          <cell r="AS13" t="str">
            <v>10,720-10,370</v>
          </cell>
          <cell r="AT13">
            <v>401</v>
          </cell>
          <cell r="AU13">
            <v>401</v>
          </cell>
          <cell r="AV13" t="str">
            <v>ZF
12АS</v>
          </cell>
          <cell r="AW13">
            <v>3.077</v>
          </cell>
          <cell r="AX13" t="str">
            <v>─</v>
          </cell>
          <cell r="AY13">
            <v>1</v>
          </cell>
          <cell r="AZ13" t="str">
            <v>315/70R22,5</v>
          </cell>
          <cell r="BA13">
            <v>700</v>
          </cell>
          <cell r="BB13">
            <v>1150</v>
          </cell>
          <cell r="BC13" t="str">
            <v>дв. Mercedes-Benz OM457LA (Евро-5), система нейтрализ. ОГ (AdBlue), бак AdBlue 70 л, АКПП ZF 12AS2130 без интардера, зад. мост Daimler HL6 на пн.подвеске, МКБ, ECAS, EBS, ESP, ASR, каб. Daimler (высокая), пружин. подв. каб., кондиционер, отопитель каб. Вебасто, тахограф российского стандарта с блоком СКЗИ, ДЗК, без бок. ограж-я, УВЭОС, утепл. каб., пер. ось Hande, аэродинамич. козырек</v>
          </cell>
          <cell r="BD13">
            <v>115000</v>
          </cell>
        </row>
        <row r="14">
          <cell r="A14" t="str">
            <v>5490-024-87(S5)*</v>
          </cell>
          <cell r="B14">
            <v>4889000</v>
          </cell>
          <cell r="C14">
            <v>1.0171814276948252</v>
          </cell>
          <cell r="D14">
            <v>4973000</v>
          </cell>
          <cell r="E14">
            <v>4884000</v>
          </cell>
          <cell r="J14">
            <v>7000</v>
          </cell>
          <cell r="K14">
            <v>2000</v>
          </cell>
          <cell r="M14">
            <v>27000</v>
          </cell>
          <cell r="AG14">
            <v>25000</v>
          </cell>
          <cell r="AJ14">
            <v>16000</v>
          </cell>
          <cell r="AM14">
            <v>12000</v>
          </cell>
          <cell r="AQ14" t="str">
            <v>4х2</v>
          </cell>
          <cell r="AR14">
            <v>2</v>
          </cell>
          <cell r="AS14">
            <v>10.32</v>
          </cell>
          <cell r="AT14">
            <v>401</v>
          </cell>
          <cell r="AU14">
            <v>401</v>
          </cell>
          <cell r="AV14" t="str">
            <v>ZF16</v>
          </cell>
          <cell r="AW14">
            <v>3.077</v>
          </cell>
          <cell r="AX14" t="str">
            <v>─</v>
          </cell>
          <cell r="AY14">
            <v>1</v>
          </cell>
          <cell r="AZ14" t="str">
            <v>315/70R22,5</v>
          </cell>
          <cell r="BA14" t="str">
            <v>700+450</v>
          </cell>
          <cell r="BB14">
            <v>1150</v>
          </cell>
          <cell r="BC14" t="str">
            <v>дв. Mercedes-Benz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 аэродинамич. козырек</v>
          </cell>
          <cell r="BD14">
            <v>84000</v>
          </cell>
        </row>
        <row r="15">
          <cell r="A15" t="str">
            <v>5490-025-87(S5)*</v>
          </cell>
          <cell r="B15">
            <v>4969000</v>
          </cell>
          <cell r="C15">
            <v>1.0209297645401489</v>
          </cell>
          <cell r="D15">
            <v>5073000</v>
          </cell>
          <cell r="E15">
            <v>4884000</v>
          </cell>
          <cell r="G15">
            <v>100000</v>
          </cell>
          <cell r="J15">
            <v>7000</v>
          </cell>
          <cell r="K15">
            <v>2000</v>
          </cell>
          <cell r="M15">
            <v>27000</v>
          </cell>
          <cell r="AG15">
            <v>25000</v>
          </cell>
          <cell r="AJ15">
            <v>16000</v>
          </cell>
          <cell r="AM15">
            <v>12000</v>
          </cell>
          <cell r="AQ15" t="str">
            <v>4х2</v>
          </cell>
          <cell r="AR15">
            <v>2</v>
          </cell>
          <cell r="AS15">
            <v>10.4</v>
          </cell>
          <cell r="AT15">
            <v>401</v>
          </cell>
          <cell r="AU15">
            <v>401</v>
          </cell>
          <cell r="AV15" t="str">
            <v>ZF
12АS</v>
          </cell>
          <cell r="AW15">
            <v>3.077</v>
          </cell>
          <cell r="AX15" t="str">
            <v>─</v>
          </cell>
          <cell r="AY15">
            <v>1</v>
          </cell>
          <cell r="AZ15" t="str">
            <v>315/70R22,5</v>
          </cell>
          <cell r="BA15" t="str">
            <v>700+450</v>
          </cell>
          <cell r="BB15">
            <v>1150</v>
          </cell>
          <cell r="BC15" t="str">
            <v>дв. Mercedes-Benz OM457LA (Евро-5), система нейтрализ. ОГ (AdBlue), бак AdBlue 70л., АКПП ZF 12AS2130 без интардера, зад. мост Daimler HL6 на пн. 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 аэродинамич. козырек</v>
          </cell>
          <cell r="BD15">
            <v>104000</v>
          </cell>
        </row>
        <row r="16">
          <cell r="A16" t="str">
            <v>54901-004-92**</v>
          </cell>
          <cell r="B16">
            <v>6333000</v>
          </cell>
          <cell r="C16">
            <v>1</v>
          </cell>
          <cell r="D16">
            <v>6333000</v>
          </cell>
          <cell r="E16">
            <v>6281000</v>
          </cell>
          <cell r="S16">
            <v>52000</v>
          </cell>
          <cell r="AQ16" t="str">
            <v>4х2</v>
          </cell>
          <cell r="AR16">
            <v>2</v>
          </cell>
          <cell r="AS16">
            <v>10.43</v>
          </cell>
          <cell r="AT16">
            <v>450</v>
          </cell>
          <cell r="AU16">
            <v>450</v>
          </cell>
          <cell r="AV16" t="str">
            <v>ZF 12TX</v>
          </cell>
          <cell r="AW16">
            <v>2.278</v>
          </cell>
          <cell r="AX16" t="str">
            <v>─</v>
          </cell>
          <cell r="AY16">
            <v>2</v>
          </cell>
          <cell r="AZ16" t="str">
            <v>315/70R22,5</v>
          </cell>
          <cell r="BA16" t="str">
            <v>800+600</v>
          </cell>
          <cell r="BB16">
            <v>1150</v>
          </cell>
          <cell r="BC16" t="str">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v>
          </cell>
          <cell r="BD16">
            <v>0</v>
          </cell>
        </row>
        <row r="17">
          <cell r="A17" t="str">
            <v>54901-022-92**</v>
          </cell>
          <cell r="B17">
            <v>6318000</v>
          </cell>
          <cell r="C17">
            <v>1</v>
          </cell>
          <cell r="D17">
            <v>6318000</v>
          </cell>
          <cell r="E17">
            <v>6281000</v>
          </cell>
          <cell r="S17">
            <v>52000</v>
          </cell>
          <cell r="AG17">
            <v>-19000</v>
          </cell>
          <cell r="AN17">
            <v>4000</v>
          </cell>
          <cell r="AQ17" t="str">
            <v>4х2</v>
          </cell>
          <cell r="AR17">
            <v>2</v>
          </cell>
          <cell r="AS17">
            <v>10.95</v>
          </cell>
          <cell r="AT17">
            <v>450</v>
          </cell>
          <cell r="AU17">
            <v>450</v>
          </cell>
          <cell r="AV17" t="str">
            <v>ZF 12TX</v>
          </cell>
          <cell r="AW17">
            <v>2.278</v>
          </cell>
          <cell r="AX17" t="str">
            <v>─</v>
          </cell>
          <cell r="AY17">
            <v>2</v>
          </cell>
          <cell r="AZ17" t="str">
            <v>315/70R22,5</v>
          </cell>
          <cell r="BA17">
            <v>800</v>
          </cell>
          <cell r="BB17">
            <v>1150</v>
          </cell>
          <cell r="BC17" t="str">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ДЗК, тахограф российского стандарта с блоком СКЗИ, электронасос МОК, ИТИС, мультимедиа БИС, УВЭОС, холодильник</v>
          </cell>
          <cell r="BD17">
            <v>0</v>
          </cell>
        </row>
        <row r="18">
          <cell r="A18" t="str">
            <v>65116-7010-48(A5)</v>
          </cell>
          <cell r="B18">
            <v>3368000</v>
          </cell>
          <cell r="C18">
            <v>1.0210807600950118</v>
          </cell>
          <cell r="D18">
            <v>3439000</v>
          </cell>
          <cell r="E18">
            <v>3366000</v>
          </cell>
          <cell r="J18">
            <v>7000</v>
          </cell>
          <cell r="R18">
            <v>26700</v>
          </cell>
          <cell r="T18">
            <v>85000</v>
          </cell>
          <cell r="AJ18">
            <v>16000</v>
          </cell>
          <cell r="AP18">
            <v>-62000</v>
          </cell>
          <cell r="AQ18" t="str">
            <v>6х4</v>
          </cell>
          <cell r="AR18">
            <v>2</v>
          </cell>
          <cell r="AS18">
            <v>15.5</v>
          </cell>
          <cell r="AT18">
            <v>300</v>
          </cell>
          <cell r="AU18">
            <v>292</v>
          </cell>
          <cell r="AV18" t="str">
            <v>ZF9</v>
          </cell>
          <cell r="AW18">
            <v>5.94</v>
          </cell>
          <cell r="AX18" t="str">
            <v>─</v>
          </cell>
          <cell r="AY18">
            <v>1</v>
          </cell>
          <cell r="AZ18" t="str">
            <v>11R22,5</v>
          </cell>
          <cell r="BA18">
            <v>350</v>
          </cell>
          <cell r="BB18" t="str">
            <v>1255/1330</v>
          </cell>
          <cell r="BC18" t="str">
            <v>МКБ, МОБ, дв. Cummins ISB6.7E5 300 (Е-5), ТНВД BOSCH, система нейтрализ. ОГ(AdBlue), ДЗК, аэродинам.козырек, тахограф российского стандарта с блоком СКЗИ, УВЭОС, рестайлинг 2</v>
          </cell>
          <cell r="BD18">
            <v>71000</v>
          </cell>
        </row>
        <row r="19">
          <cell r="A19" t="str">
            <v>65116-6020-48(A5)</v>
          </cell>
          <cell r="B19">
            <v>3423000</v>
          </cell>
          <cell r="C19">
            <v>1.0207420391469471</v>
          </cell>
          <cell r="D19">
            <v>3494000</v>
          </cell>
          <cell r="E19">
            <v>3366000</v>
          </cell>
          <cell r="J19">
            <v>7000</v>
          </cell>
          <cell r="R19">
            <v>26700</v>
          </cell>
          <cell r="V19">
            <v>15000</v>
          </cell>
          <cell r="AE19">
            <v>65000</v>
          </cell>
          <cell r="AJ19">
            <v>16000</v>
          </cell>
          <cell r="AM19">
            <v>-2400</v>
          </cell>
          <cell r="AQ19" t="str">
            <v>6х4</v>
          </cell>
          <cell r="AR19">
            <v>2</v>
          </cell>
          <cell r="AS19">
            <v>15.5</v>
          </cell>
          <cell r="AT19">
            <v>300</v>
          </cell>
          <cell r="AU19">
            <v>292</v>
          </cell>
          <cell r="AV19" t="str">
            <v>ZF9</v>
          </cell>
          <cell r="AW19">
            <v>5.43</v>
          </cell>
          <cell r="AX19" t="str">
            <v>─</v>
          </cell>
          <cell r="AY19">
            <v>1</v>
          </cell>
          <cell r="AZ19" t="str">
            <v>275/70R22,5</v>
          </cell>
          <cell r="BA19">
            <v>350</v>
          </cell>
          <cell r="BB19" t="str">
            <v>1200/1200</v>
          </cell>
          <cell r="BC19" t="str">
            <v>МКБ, МОБ, дв. Cummins ISB6.7E5 300 (Е-5), ТНВД BOSCH, система нейтрализ. ОГ(AdBlue), аэродинам.козырек, ДЗК, зад. вед. мосты на пневм. подвеске, отопитель каб., тахограф российского стандарта с блоком СКЗИ, УВЭОС</v>
          </cell>
          <cell r="BD19">
            <v>71000</v>
          </cell>
        </row>
        <row r="20">
          <cell r="A20" t="str">
            <v>65116-6912-48(A5)</v>
          </cell>
          <cell r="B20">
            <v>3355000</v>
          </cell>
          <cell r="C20">
            <v>1.0199701937406855</v>
          </cell>
          <cell r="D20">
            <v>3422000</v>
          </cell>
          <cell r="E20">
            <v>3366000</v>
          </cell>
          <cell r="R20">
            <v>26700</v>
          </cell>
          <cell r="AH20">
            <v>3000</v>
          </cell>
          <cell r="AJ20">
            <v>16000</v>
          </cell>
          <cell r="AL20">
            <v>10000</v>
          </cell>
          <cell r="AQ20" t="str">
            <v>6х4</v>
          </cell>
          <cell r="AR20">
            <v>2</v>
          </cell>
          <cell r="AS20">
            <v>15.5</v>
          </cell>
          <cell r="AT20">
            <v>300</v>
          </cell>
          <cell r="AU20">
            <v>292</v>
          </cell>
          <cell r="AV20" t="str">
            <v>ZF9</v>
          </cell>
          <cell r="AW20">
            <v>6.53</v>
          </cell>
          <cell r="AX20" t="str">
            <v>─</v>
          </cell>
          <cell r="AY20">
            <v>1</v>
          </cell>
          <cell r="AZ20" t="str">
            <v>11R22,5</v>
          </cell>
          <cell r="BA20">
            <v>350</v>
          </cell>
          <cell r="BB20" t="str">
            <v>1255/1330</v>
          </cell>
          <cell r="BC20" t="str">
            <v xml:space="preserve">МКБ, МОБ, дв. Cummins ISB6.7E5 300 (Е-5), ТНВД BOSCH, система нейтрализ. ОГ(AdBlue), выхлоп вверх, защ. кожух ТБ, ДЗК, тахограф российского стандарта с блоком СКЗИ (ADR), УВЭОС </v>
          </cell>
          <cell r="BD20">
            <v>67000</v>
          </cell>
          <cell r="BG20">
            <v>1500</v>
          </cell>
        </row>
        <row r="21">
          <cell r="A21" t="str">
            <v>65116-6913-48(A5)</v>
          </cell>
          <cell r="B21">
            <v>3393000</v>
          </cell>
          <cell r="C21">
            <v>1.0238726790450929</v>
          </cell>
          <cell r="D21">
            <v>3474000</v>
          </cell>
          <cell r="E21">
            <v>3366000</v>
          </cell>
          <cell r="R21">
            <v>26700</v>
          </cell>
          <cell r="Z21">
            <v>22000</v>
          </cell>
          <cell r="AA21">
            <v>27000</v>
          </cell>
          <cell r="AB21">
            <v>3000</v>
          </cell>
          <cell r="AH21">
            <v>3000</v>
          </cell>
          <cell r="AJ21">
            <v>16000</v>
          </cell>
          <cell r="AL21">
            <v>10000</v>
          </cell>
          <cell r="AQ21" t="str">
            <v>6х4</v>
          </cell>
          <cell r="AR21">
            <v>2</v>
          </cell>
          <cell r="AS21">
            <v>15.5</v>
          </cell>
          <cell r="AT21">
            <v>300</v>
          </cell>
          <cell r="AU21">
            <v>292</v>
          </cell>
          <cell r="AV21" t="str">
            <v>ZF9</v>
          </cell>
          <cell r="AW21">
            <v>6.53</v>
          </cell>
          <cell r="AX21" t="str">
            <v>─</v>
          </cell>
          <cell r="AY21">
            <v>1</v>
          </cell>
          <cell r="AZ21" t="str">
            <v>11R22,5</v>
          </cell>
          <cell r="BA21">
            <v>350</v>
          </cell>
          <cell r="BB21" t="str">
            <v>1255/1330</v>
          </cell>
          <cell r="BC21" t="str">
            <v xml:space="preserve">МКБ, МОБ, дв. Cummins ISB6.7E5 300 (Е-5), ТНВД BOSCH, система нейтрализ. ОГ(AdBlue), КОМ ZF  (OMFB) c  насосом, выхлоп вверх, защ кожух ТБ, ДЗК, тахограф российского стандарта с блоком СКЗИ (ADR), УВЭОС </v>
          </cell>
          <cell r="BD21">
            <v>81000</v>
          </cell>
        </row>
        <row r="22">
          <cell r="A22" t="str">
            <v>65206-005-87(S5)</v>
          </cell>
          <cell r="B22">
            <v>5632000</v>
          </cell>
          <cell r="C22">
            <v>1.0207741477272727</v>
          </cell>
          <cell r="D22">
            <v>5749000</v>
          </cell>
          <cell r="E22">
            <v>5570000</v>
          </cell>
          <cell r="G22">
            <v>100000</v>
          </cell>
          <cell r="N22">
            <v>8000</v>
          </cell>
          <cell r="Z22">
            <v>22000</v>
          </cell>
          <cell r="AG22">
            <v>27000</v>
          </cell>
          <cell r="AH22">
            <v>3000</v>
          </cell>
          <cell r="AI22">
            <v>3000</v>
          </cell>
          <cell r="AJ22">
            <v>16000</v>
          </cell>
          <cell r="AQ22" t="str">
            <v>6х4</v>
          </cell>
          <cell r="AR22">
            <v>2</v>
          </cell>
          <cell r="AS22">
            <v>16.850000000000001</v>
          </cell>
          <cell r="AT22">
            <v>401</v>
          </cell>
          <cell r="AU22">
            <v>401</v>
          </cell>
          <cell r="AV22" t="str">
            <v>ZF
12АS</v>
          </cell>
          <cell r="AW22">
            <v>3.7</v>
          </cell>
          <cell r="AX22" t="str">
            <v>-</v>
          </cell>
          <cell r="AY22">
            <v>1</v>
          </cell>
          <cell r="AZ22" t="str">
            <v>315/80R22,5</v>
          </cell>
          <cell r="BA22">
            <v>400</v>
          </cell>
          <cell r="BB22">
            <v>1300</v>
          </cell>
          <cell r="BC22" t="str">
            <v>дв. Mercedes-Benz OM457LA (Евро-5), система нейтрализ. ОГ(AdBlue), КПП ZF 12АS2135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КОМ ZF (OMFB),  защ. кожух т.бака, защита электропроводки, проблеск. маячки, кнопка авар-го откл-я массы в каб., УВЭОС</v>
          </cell>
          <cell r="BD22">
            <v>117000</v>
          </cell>
        </row>
        <row r="23">
          <cell r="A23" t="str">
            <v>65206-006-87(S5)</v>
          </cell>
          <cell r="B23">
            <v>5597000</v>
          </cell>
          <cell r="C23">
            <v>1.0232267286046095</v>
          </cell>
          <cell r="D23">
            <v>5727000</v>
          </cell>
          <cell r="E23">
            <v>5570000</v>
          </cell>
          <cell r="G23">
            <v>100000</v>
          </cell>
          <cell r="N23">
            <v>8000</v>
          </cell>
          <cell r="AG23">
            <v>27000</v>
          </cell>
          <cell r="AH23">
            <v>3000</v>
          </cell>
          <cell r="AI23">
            <v>3000</v>
          </cell>
          <cell r="AJ23">
            <v>16000</v>
          </cell>
          <cell r="AQ23" t="str">
            <v>6х4</v>
          </cell>
          <cell r="AR23">
            <v>2</v>
          </cell>
          <cell r="AS23">
            <v>17.149999999999999</v>
          </cell>
          <cell r="AT23">
            <v>401</v>
          </cell>
          <cell r="AU23">
            <v>401</v>
          </cell>
          <cell r="AV23" t="str">
            <v>ZF
12АS</v>
          </cell>
          <cell r="AW23">
            <v>3.7</v>
          </cell>
          <cell r="AX23" t="str">
            <v>-</v>
          </cell>
          <cell r="AY23">
            <v>1</v>
          </cell>
          <cell r="AZ23" t="str">
            <v>315/80R22,5</v>
          </cell>
          <cell r="BA23">
            <v>400</v>
          </cell>
          <cell r="BB23">
            <v>1300</v>
          </cell>
          <cell r="BC23" t="str">
            <v>дв. Mercedes-Benz OM457LA (Евро-5), система нейтрализ. ОГ(AdBlue), КПП ZF 12АS2130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УВЭОС</v>
          </cell>
          <cell r="BD23">
            <v>130000</v>
          </cell>
        </row>
        <row r="24">
          <cell r="A24" t="str">
            <v>65206-012-68(Т5)</v>
          </cell>
          <cell r="B24">
            <v>5560000</v>
          </cell>
          <cell r="C24">
            <v>1.0197841726618706</v>
          </cell>
          <cell r="D24">
            <v>5670000</v>
          </cell>
          <cell r="E24">
            <v>5570000</v>
          </cell>
          <cell r="H24">
            <v>30000</v>
          </cell>
          <cell r="AG24">
            <v>54000</v>
          </cell>
          <cell r="AJ24">
            <v>16000</v>
          </cell>
          <cell r="AQ24" t="str">
            <v>6х4</v>
          </cell>
          <cell r="AR24">
            <v>2</v>
          </cell>
          <cell r="AS24">
            <v>16.75</v>
          </cell>
          <cell r="AT24">
            <v>428</v>
          </cell>
          <cell r="AU24">
            <v>428</v>
          </cell>
          <cell r="AV24" t="str">
            <v>ZF16</v>
          </cell>
          <cell r="AW24">
            <v>3.7</v>
          </cell>
          <cell r="AX24" t="str">
            <v>-</v>
          </cell>
          <cell r="AY24">
            <v>1</v>
          </cell>
          <cell r="AZ24" t="str">
            <v>315/80R22,5</v>
          </cell>
          <cell r="BA24" t="str">
            <v>2х300</v>
          </cell>
          <cell r="BB24" t="str">
            <v>1300/1340</v>
          </cell>
          <cell r="BC24" t="str">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УВЭОС</v>
          </cell>
          <cell r="BD24">
            <v>110000</v>
          </cell>
        </row>
        <row r="25">
          <cell r="A25" t="str">
            <v>65206-032-68(Т5)</v>
          </cell>
          <cell r="B25">
            <v>5560000</v>
          </cell>
          <cell r="C25">
            <v>1.0197841726618706</v>
          </cell>
          <cell r="D25">
            <v>5670000</v>
          </cell>
          <cell r="E25">
            <v>5570000</v>
          </cell>
          <cell r="H25">
            <v>30000</v>
          </cell>
          <cell r="AG25">
            <v>54000</v>
          </cell>
          <cell r="AJ25">
            <v>16000</v>
          </cell>
          <cell r="AQ25" t="str">
            <v>6х4</v>
          </cell>
          <cell r="AR25">
            <v>2</v>
          </cell>
          <cell r="AS25">
            <v>16.75</v>
          </cell>
          <cell r="AT25">
            <v>428</v>
          </cell>
          <cell r="AU25">
            <v>428</v>
          </cell>
          <cell r="AV25" t="str">
            <v>ZF16</v>
          </cell>
          <cell r="AW25">
            <v>3.7</v>
          </cell>
          <cell r="AX25" t="str">
            <v>-</v>
          </cell>
          <cell r="AY25">
            <v>1</v>
          </cell>
          <cell r="AZ25" t="str">
            <v>315/80R22,5</v>
          </cell>
          <cell r="BA25" t="str">
            <v>2х300</v>
          </cell>
          <cell r="BB25" t="str">
            <v>1300/1340</v>
          </cell>
          <cell r="BC25" t="str">
            <v>дв. Mercedes-Benz OM457LA (Евро-5), система нейтрализ. ОГ(AdBlue), КПП ZF 16S2220, вед. мосты Hande на пн.подвеске, МКБ, МОБ, ECAS, EBS, ESP, ASR, кабина Daimler (низкая), кондиционер, отопитель каб. Webasto AT 2000 STC, тахограф российского стандарта с блоком СКЗИ, УВЭОС</v>
          </cell>
          <cell r="BD25">
            <v>110000</v>
          </cell>
        </row>
        <row r="26">
          <cell r="A26" t="str">
            <v>65209-001-87(S5)</v>
          </cell>
          <cell r="B26">
            <v>5564000</v>
          </cell>
          <cell r="C26">
            <v>1.0199496764917326</v>
          </cell>
          <cell r="D26">
            <v>5675000</v>
          </cell>
          <cell r="E26">
            <v>5652000</v>
          </cell>
          <cell r="J26">
            <v>7000</v>
          </cell>
          <cell r="AJ26">
            <v>16000</v>
          </cell>
          <cell r="AQ26" t="str">
            <v>6x2-2</v>
          </cell>
          <cell r="AR26">
            <v>2</v>
          </cell>
          <cell r="AS26">
            <v>17.16</v>
          </cell>
          <cell r="AT26">
            <v>401</v>
          </cell>
          <cell r="AU26">
            <v>401</v>
          </cell>
          <cell r="AV26" t="str">
            <v>ZF16</v>
          </cell>
          <cell r="AW26">
            <v>3.077</v>
          </cell>
          <cell r="AX26" t="str">
            <v>─</v>
          </cell>
          <cell r="AY26">
            <v>1</v>
          </cell>
          <cell r="AZ26" t="str">
            <v>315/70R22,5</v>
          </cell>
          <cell r="BA26">
            <v>500</v>
          </cell>
          <cell r="BB26">
            <v>1150</v>
          </cell>
          <cell r="BC26" t="str">
            <v>дв. Mercedes-Benz OM457LA (Евро-5), система нейтрализ. ОГ (AdBlue), бак AdBlue 70 л, КПП ZF 16S2220 без интардера, вед. мост Daimler HL6 на пн.подвеске, МКБ, ECAS, EBS, ESP, ASR, задняя подъемная ось, каб. Daimler (высокая), аэродин. козырек, кондиционер, отопитель каб. Webasto AT 2000 STC, тахограф российского стандарта с блоком СКЗИ, ДЗК, УВЭОС</v>
          </cell>
          <cell r="BD26">
            <v>111000</v>
          </cell>
        </row>
        <row r="27">
          <cell r="A27" t="str">
            <v>65209-002-87(S5)</v>
          </cell>
          <cell r="B27">
            <v>5644000</v>
          </cell>
          <cell r="C27">
            <v>1.023210489014883</v>
          </cell>
          <cell r="D27">
            <v>5775000</v>
          </cell>
          <cell r="E27">
            <v>5652000</v>
          </cell>
          <cell r="G27">
            <v>100000</v>
          </cell>
          <cell r="J27">
            <v>7000</v>
          </cell>
          <cell r="AJ27">
            <v>16000</v>
          </cell>
          <cell r="AQ27" t="str">
            <v>6x2-2</v>
          </cell>
          <cell r="AR27">
            <v>2</v>
          </cell>
          <cell r="AS27">
            <v>17.16</v>
          </cell>
          <cell r="AT27">
            <v>401</v>
          </cell>
          <cell r="AU27">
            <v>401</v>
          </cell>
          <cell r="AV27" t="str">
            <v>ZF
12АS</v>
          </cell>
          <cell r="AW27">
            <v>3.077</v>
          </cell>
          <cell r="AX27" t="str">
            <v>─</v>
          </cell>
          <cell r="AY27">
            <v>1</v>
          </cell>
          <cell r="AZ27" t="str">
            <v>315/70R22,5</v>
          </cell>
          <cell r="BA27">
            <v>500</v>
          </cell>
          <cell r="BB27">
            <v>1150</v>
          </cell>
          <cell r="BC27" t="str">
            <v>дв. Mercedes-Benz OM457LA (Евро-5), система нейтрализ. ОГ (AdBlue), бак AdBlue 70 л, КПП ZF 12AS2135 без интардера, вед. мост Daimler HL6 на пн.подвеске, МКБ, ECAS, EBS, ESP, ASR, задняя подъемная ось, каб. Daimler (высокая), аэродин. козырек,  кондиционер, отопитель каб. Webasto AT 2000 STC, тахограф российского стандарта с блоком СКЗИ, ДЗК, УВЭОС</v>
          </cell>
          <cell r="BD27">
            <v>131000</v>
          </cell>
        </row>
        <row r="28">
          <cell r="A28" t="str">
            <v>65659-002-92**</v>
          </cell>
          <cell r="B28">
            <v>7287000</v>
          </cell>
          <cell r="C28">
            <v>1</v>
          </cell>
          <cell r="D28">
            <v>7287000</v>
          </cell>
          <cell r="E28">
            <v>7287000</v>
          </cell>
          <cell r="AQ28" t="str">
            <v>6x2-2</v>
          </cell>
          <cell r="AR28">
            <v>2</v>
          </cell>
          <cell r="AS28">
            <v>16.5</v>
          </cell>
          <cell r="AT28">
            <v>450</v>
          </cell>
          <cell r="AU28">
            <v>450</v>
          </cell>
          <cell r="AV28" t="str">
            <v>ZF 12TX</v>
          </cell>
          <cell r="AW28">
            <v>2.278</v>
          </cell>
          <cell r="AX28" t="str">
            <v>─</v>
          </cell>
          <cell r="AY28">
            <v>1</v>
          </cell>
          <cell r="AZ28" t="str">
            <v>315/70R22,5</v>
          </cell>
          <cell r="BA28">
            <v>650</v>
          </cell>
          <cell r="BB28">
            <v>1150</v>
          </cell>
          <cell r="BC28" t="str">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 ДЗК</v>
          </cell>
          <cell r="BD28">
            <v>0</v>
          </cell>
        </row>
        <row r="29">
          <cell r="A29" t="str">
            <v>65659-004-92**</v>
          </cell>
          <cell r="B29">
            <v>7309000</v>
          </cell>
          <cell r="C29">
            <v>1</v>
          </cell>
          <cell r="D29">
            <v>7309000</v>
          </cell>
          <cell r="E29">
            <v>7287000</v>
          </cell>
          <cell r="Z29">
            <v>22000</v>
          </cell>
          <cell r="AQ29" t="str">
            <v>6x2-2</v>
          </cell>
          <cell r="AR29">
            <v>2</v>
          </cell>
          <cell r="AS29">
            <v>16.5</v>
          </cell>
          <cell r="AT29">
            <v>450</v>
          </cell>
          <cell r="AU29">
            <v>450</v>
          </cell>
          <cell r="AV29" t="str">
            <v>ZF 12TX</v>
          </cell>
          <cell r="AW29">
            <v>2.278</v>
          </cell>
          <cell r="AX29" t="str">
            <v>─</v>
          </cell>
          <cell r="AY29">
            <v>1</v>
          </cell>
          <cell r="AZ29" t="str">
            <v>315/70R22,5</v>
          </cell>
          <cell r="BA29">
            <v>650</v>
          </cell>
          <cell r="BB29">
            <v>1150</v>
          </cell>
          <cell r="BC29" t="str">
            <v>дв. KAMAZ-910.12-450 (Евро-5), система нейтрализ. ОГ (AdBlue), АКПП ZF 12TX2215 с КОМ,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 ДЗК</v>
          </cell>
          <cell r="BD29">
            <v>0</v>
          </cell>
        </row>
        <row r="30">
          <cell r="A30" t="str">
            <v>65225-6014-53</v>
          </cell>
          <cell r="B30">
            <v>4722000</v>
          </cell>
          <cell r="C30">
            <v>1.0201185938161796</v>
          </cell>
          <cell r="D30">
            <v>4817000</v>
          </cell>
          <cell r="E30">
            <v>4741000</v>
          </cell>
          <cell r="J30">
            <v>7000</v>
          </cell>
          <cell r="Q30">
            <v>20000</v>
          </cell>
          <cell r="R30">
            <v>26700</v>
          </cell>
          <cell r="AG30">
            <v>5000</v>
          </cell>
          <cell r="AJ30">
            <v>16000</v>
          </cell>
          <cell r="AP30">
            <v>500</v>
          </cell>
          <cell r="AQ30" t="str">
            <v>6х6</v>
          </cell>
          <cell r="AR30">
            <v>2</v>
          </cell>
          <cell r="AS30">
            <v>22.074999999999999</v>
          </cell>
          <cell r="AT30">
            <v>400</v>
          </cell>
          <cell r="AU30">
            <v>400</v>
          </cell>
          <cell r="AV30" t="str">
            <v>ZF16</v>
          </cell>
          <cell r="AW30">
            <v>5.1100000000000003</v>
          </cell>
          <cell r="AX30" t="str">
            <v>─</v>
          </cell>
          <cell r="AY30">
            <v>1</v>
          </cell>
          <cell r="AZ30" t="str">
            <v>12.00R20</v>
          </cell>
          <cell r="BA30">
            <v>350</v>
          </cell>
          <cell r="BB30" t="str">
            <v>1450/1530</v>
          </cell>
          <cell r="BC30" t="str">
            <v>МКБ, МОБ, дв. КАМАЗ-740.735-400 (E-5), топл. ап. BOSCH, система нейтрализ. ОГ(AdBlue), РК КАМАЗ-6522, шины "Север", диаметр шкворня 3,5", аэродинам.козырек, пневмоподв. каб., тахограф российского стандарта с блоком СКЗИ, УВЭОС</v>
          </cell>
          <cell r="BD30">
            <v>95000</v>
          </cell>
        </row>
        <row r="31">
          <cell r="A31" t="str">
            <v>65225-6015-53</v>
          </cell>
          <cell r="B31">
            <v>4722000</v>
          </cell>
          <cell r="C31">
            <v>1.0201185938161796</v>
          </cell>
          <cell r="D31">
            <v>4817000</v>
          </cell>
          <cell r="E31">
            <v>4741000</v>
          </cell>
          <cell r="J31">
            <v>7000</v>
          </cell>
          <cell r="Q31">
            <v>20000</v>
          </cell>
          <cell r="R31">
            <v>26700</v>
          </cell>
          <cell r="AG31">
            <v>5000</v>
          </cell>
          <cell r="AJ31">
            <v>16000</v>
          </cell>
          <cell r="AP31">
            <v>500</v>
          </cell>
          <cell r="AQ31" t="str">
            <v>6х6</v>
          </cell>
          <cell r="AR31">
            <v>2</v>
          </cell>
          <cell r="AS31">
            <v>22.074999999999999</v>
          </cell>
          <cell r="AT31">
            <v>400</v>
          </cell>
          <cell r="AU31">
            <v>400</v>
          </cell>
          <cell r="AV31" t="str">
            <v>ZF16</v>
          </cell>
          <cell r="AW31">
            <v>5.1100000000000003</v>
          </cell>
          <cell r="AX31" t="str">
            <v>─</v>
          </cell>
          <cell r="AY31">
            <v>1</v>
          </cell>
          <cell r="AZ31" t="str">
            <v>12.00R20</v>
          </cell>
          <cell r="BA31">
            <v>350</v>
          </cell>
          <cell r="BB31" t="str">
            <v>1450/1530</v>
          </cell>
          <cell r="BC31" t="str">
            <v>МКБ, МОБ, дв. КАМАЗ-740.735-400 (E-5), топл. ап. BOSCH, система нейтрализ. ОГ(AdBlue), РК КАМАЗ-6522, шины "Север", диаметр шкворня 2", аэродинам.козырек, пневмоподв. каб., тахограф российского стандарта с блоком СКЗИ, УВЭОС</v>
          </cell>
          <cell r="BD31">
            <v>95000</v>
          </cell>
        </row>
        <row r="32">
          <cell r="A32" t="str">
            <v>65225-6141-53</v>
          </cell>
          <cell r="B32">
            <v>4912000</v>
          </cell>
          <cell r="C32">
            <v>1.025244299674267</v>
          </cell>
          <cell r="D32">
            <v>5036000</v>
          </cell>
          <cell r="E32">
            <v>4741000</v>
          </cell>
          <cell r="I32">
            <v>10000</v>
          </cell>
          <cell r="Q32">
            <v>20000</v>
          </cell>
          <cell r="R32">
            <v>26700</v>
          </cell>
          <cell r="V32">
            <v>15000</v>
          </cell>
          <cell r="AD32">
            <v>190000</v>
          </cell>
          <cell r="AG32">
            <v>6000</v>
          </cell>
          <cell r="AJ32">
            <v>16000</v>
          </cell>
          <cell r="AN32">
            <v>11000</v>
          </cell>
          <cell r="AQ32" t="str">
            <v>6х6</v>
          </cell>
          <cell r="AR32">
            <v>2</v>
          </cell>
          <cell r="AS32">
            <v>21.574999999999999</v>
          </cell>
          <cell r="AT32">
            <v>400</v>
          </cell>
          <cell r="AU32">
            <v>400</v>
          </cell>
          <cell r="AV32" t="str">
            <v>ZF16</v>
          </cell>
          <cell r="AW32">
            <v>5.1429999999999998</v>
          </cell>
          <cell r="AX32" t="str">
            <v>─</v>
          </cell>
          <cell r="AY32">
            <v>1</v>
          </cell>
          <cell r="AZ32" t="str">
            <v>12.00R20</v>
          </cell>
          <cell r="BA32">
            <v>550</v>
          </cell>
          <cell r="BB32" t="str">
            <v>1550/1630</v>
          </cell>
          <cell r="BC32" t="str">
            <v>МКБ, МОБ, дв. КАМАЗ-740.735-400 (E-5), топл. ап. BOSCH, система нейтрализ. ОГ(AdBlue), мосты Daimler, РК КАМАЗ-6522, отоп. Планар, ДЗК, диаметр шкворня 2", пневмоподв. каб., тахограф российского стандарта с блоком СКЗИ, УВЭОС</v>
          </cell>
          <cell r="BD32">
            <v>124000</v>
          </cell>
        </row>
        <row r="33">
          <cell r="A33" t="str">
            <v>65221-7020-53</v>
          </cell>
          <cell r="B33">
            <v>5205000</v>
          </cell>
          <cell r="C33">
            <v>1.0197886647454371</v>
          </cell>
          <cell r="D33">
            <v>5308000</v>
          </cell>
          <cell r="E33">
            <v>5156000</v>
          </cell>
          <cell r="I33">
            <v>10000</v>
          </cell>
          <cell r="Q33">
            <v>20000</v>
          </cell>
          <cell r="R33">
            <v>26700</v>
          </cell>
          <cell r="T33">
            <v>85000</v>
          </cell>
          <cell r="U33">
            <v>40000</v>
          </cell>
          <cell r="X33">
            <v>35000</v>
          </cell>
          <cell r="AG33">
            <v>5000</v>
          </cell>
          <cell r="AJ33">
            <v>16000</v>
          </cell>
          <cell r="AN33">
            <v>11000</v>
          </cell>
          <cell r="AO33">
            <v>-97500</v>
          </cell>
          <cell r="AQ33" t="str">
            <v>6х6</v>
          </cell>
          <cell r="AR33">
            <v>1</v>
          </cell>
          <cell r="AS33">
            <v>17.074999999999999</v>
          </cell>
          <cell r="AT33">
            <v>400</v>
          </cell>
          <cell r="AU33">
            <v>400</v>
          </cell>
          <cell r="AV33" t="str">
            <v>ZF16</v>
          </cell>
          <cell r="AW33">
            <v>6.88</v>
          </cell>
          <cell r="AX33" t="str">
            <v>─</v>
          </cell>
          <cell r="AY33">
            <v>1</v>
          </cell>
          <cell r="AZ33" t="str">
            <v>16.00R20</v>
          </cell>
          <cell r="BA33">
            <v>350</v>
          </cell>
          <cell r="BB33" t="str">
            <v>1530/1610</v>
          </cell>
          <cell r="BC33" t="str">
            <v xml:space="preserve">МКБ, МОБ, дв. КАМАЗ-740.735-400 (E-5), топл. ап. BOSCH, система нейтрализ. ОГ(AdBlue), РК КАМАЗ-631, ДЗК, круиз-контроль, диаметр шкворня 2", пневмоподв.каб., рестайлинг-2, кондиционер, аэродин. козырек, тахограф российского стандарта с блоком СКЗИ, УВЭОС </v>
          </cell>
          <cell r="BD33">
            <v>103000</v>
          </cell>
        </row>
        <row r="34">
          <cell r="A34" t="str">
            <v>65221-6020-53</v>
          </cell>
          <cell r="B34">
            <v>5045000</v>
          </cell>
          <cell r="C34">
            <v>1.0204162537165511</v>
          </cell>
          <cell r="D34">
            <v>5148000</v>
          </cell>
          <cell r="E34">
            <v>5156000</v>
          </cell>
          <cell r="I34">
            <v>10000</v>
          </cell>
          <cell r="Q34">
            <v>20000</v>
          </cell>
          <cell r="R34">
            <v>26700</v>
          </cell>
          <cell r="AG34">
            <v>5000</v>
          </cell>
          <cell r="AJ34">
            <v>16000</v>
          </cell>
          <cell r="AN34">
            <v>11000</v>
          </cell>
          <cell r="AO34">
            <v>-97500</v>
          </cell>
          <cell r="AQ34" t="str">
            <v>6х6</v>
          </cell>
          <cell r="AR34">
            <v>1</v>
          </cell>
          <cell r="AS34">
            <v>17.074999999999999</v>
          </cell>
          <cell r="AT34">
            <v>400</v>
          </cell>
          <cell r="AU34">
            <v>400</v>
          </cell>
          <cell r="AV34" t="str">
            <v>ZF16</v>
          </cell>
          <cell r="AW34">
            <v>6.88</v>
          </cell>
          <cell r="AX34" t="str">
            <v>─</v>
          </cell>
          <cell r="AY34">
            <v>1</v>
          </cell>
          <cell r="AZ34" t="str">
            <v>16.00R20</v>
          </cell>
          <cell r="BA34">
            <v>350</v>
          </cell>
          <cell r="BB34" t="str">
            <v>1530/1610</v>
          </cell>
          <cell r="BC34" t="str">
            <v xml:space="preserve">МКБ, МОБ, дв. КАМАЗ-740.735-400 (E-5), топл. ап. BOSCH, система нейтрализ. ОГ(AdBlue), РК КАМАЗ-6522, ДЗК, круиз-контроль, диаметр шкворня 2", пневмоподв.каб., аэродин. козырек, тахограф российского стандарта с блоком СКЗИ, УВЭОС </v>
          </cell>
          <cell r="BD34">
            <v>103000</v>
          </cell>
        </row>
        <row r="35">
          <cell r="A35" t="str">
            <v>65806-002-68(T5)</v>
          </cell>
          <cell r="B35">
            <v>5525000</v>
          </cell>
          <cell r="C35">
            <v>1.0199095022624434</v>
          </cell>
          <cell r="D35">
            <v>5635000</v>
          </cell>
          <cell r="E35">
            <v>5619000</v>
          </cell>
          <cell r="AJ35">
            <v>16000</v>
          </cell>
          <cell r="AQ35" t="str">
            <v>6х4</v>
          </cell>
          <cell r="AR35">
            <v>2</v>
          </cell>
          <cell r="AS35">
            <v>23.225000000000001</v>
          </cell>
          <cell r="AT35">
            <v>428</v>
          </cell>
          <cell r="AU35">
            <v>428</v>
          </cell>
          <cell r="AV35" t="str">
            <v>ZF16</v>
          </cell>
          <cell r="AW35">
            <v>5.1100000000000003</v>
          </cell>
          <cell r="AX35" t="str">
            <v>-</v>
          </cell>
          <cell r="AY35">
            <v>1</v>
          </cell>
          <cell r="AZ35" t="str">
            <v>315/80R22,5</v>
          </cell>
          <cell r="BA35" t="str">
            <v>2х300</v>
          </cell>
          <cell r="BB35" t="str">
            <v>1340-1390</v>
          </cell>
          <cell r="BC35" t="str">
            <v>дв. Mercedes-Benz OM457LA (Евро-5), система нейтрализ. ОГ(AdBlue), КПП ZF 16S2220, МКБ, МОБ, ASR, кабина Daimler (низкая), кондиционер, отопитель каб. Webasto AT 2000 STC, тахограф российского стандарта с блоком СКЗИ, УВЭОС</v>
          </cell>
          <cell r="BD35">
            <v>110000</v>
          </cell>
        </row>
      </sheetData>
      <sheetData sheetId="9" refreshError="1">
        <row r="7">
          <cell r="A7" t="str">
            <v>4308-6063-69(G5)</v>
          </cell>
          <cell r="B7">
            <v>2901000</v>
          </cell>
          <cell r="C7">
            <v>1.0186142709410548</v>
          </cell>
          <cell r="D7">
            <v>2955000</v>
          </cell>
          <cell r="E7">
            <v>2629000</v>
          </cell>
          <cell r="F7">
            <v>60000</v>
          </cell>
          <cell r="G7">
            <v>95000</v>
          </cell>
          <cell r="H7">
            <v>44000</v>
          </cell>
          <cell r="I7">
            <v>36000</v>
          </cell>
          <cell r="J7">
            <v>20000</v>
          </cell>
          <cell r="L7">
            <v>26700</v>
          </cell>
          <cell r="M7">
            <v>16000</v>
          </cell>
          <cell r="N7">
            <v>12000</v>
          </cell>
          <cell r="Q7">
            <v>16000</v>
          </cell>
          <cell r="R7" t="str">
            <v>4х2</v>
          </cell>
          <cell r="S7">
            <v>2</v>
          </cell>
          <cell r="T7">
            <v>5.94</v>
          </cell>
          <cell r="U7">
            <v>250</v>
          </cell>
          <cell r="V7">
            <v>242</v>
          </cell>
          <cell r="W7" t="str">
            <v>ZF6</v>
          </cell>
          <cell r="X7">
            <v>4.22</v>
          </cell>
          <cell r="Y7">
            <v>38.4</v>
          </cell>
          <cell r="Z7">
            <v>1</v>
          </cell>
          <cell r="AA7" t="str">
            <v>245/70R19,5</v>
          </cell>
          <cell r="AB7">
            <v>210</v>
          </cell>
          <cell r="AC7" t="str">
            <v>шк-пет.</v>
          </cell>
          <cell r="AD7" t="str">
            <v>МКБ, дв. Сummins  ISB6.7E5 250 (Е-5), ТНВД BOSCH, система нейтрализ. ОГ(AdBlue), КПП ZF6S1000, тент, каркас, внутр. размеры платформы 6112х2470х730 мм, ДЗК, боковая защита,  тахограф российского стандарта с блоком СКЗИ, УВЭОС</v>
          </cell>
          <cell r="AE7">
            <v>54000</v>
          </cell>
        </row>
        <row r="8">
          <cell r="A8" t="str">
            <v>4308-6083-69(G5)</v>
          </cell>
          <cell r="B8">
            <v>2921000</v>
          </cell>
          <cell r="C8">
            <v>1.0219103046901745</v>
          </cell>
          <cell r="D8">
            <v>2985000</v>
          </cell>
          <cell r="E8">
            <v>2629000</v>
          </cell>
          <cell r="F8">
            <v>60000</v>
          </cell>
          <cell r="G8">
            <v>95000</v>
          </cell>
          <cell r="H8">
            <v>44000</v>
          </cell>
          <cell r="I8">
            <v>36000</v>
          </cell>
          <cell r="J8">
            <v>20000</v>
          </cell>
          <cell r="L8">
            <v>26700</v>
          </cell>
          <cell r="M8">
            <v>16000</v>
          </cell>
          <cell r="N8">
            <v>12000</v>
          </cell>
          <cell r="O8">
            <v>30000</v>
          </cell>
          <cell r="Q8">
            <v>16000</v>
          </cell>
          <cell r="R8" t="str">
            <v>4х2</v>
          </cell>
          <cell r="S8">
            <v>2</v>
          </cell>
          <cell r="T8">
            <v>5.94</v>
          </cell>
          <cell r="U8">
            <v>250</v>
          </cell>
          <cell r="V8">
            <v>242</v>
          </cell>
          <cell r="W8" t="str">
            <v>ZF6</v>
          </cell>
          <cell r="X8">
            <v>4.22</v>
          </cell>
          <cell r="Y8">
            <v>38.4</v>
          </cell>
          <cell r="Z8">
            <v>1</v>
          </cell>
          <cell r="AA8" t="str">
            <v>245/70R19,5</v>
          </cell>
          <cell r="AB8">
            <v>210</v>
          </cell>
          <cell r="AC8" t="str">
            <v>шк-пет.</v>
          </cell>
          <cell r="AD8" t="str">
            <v xml:space="preserve">МКБ, дв. Сummins  ISB6.7E5 250 (Е-5), ТНВД BOSCH, система нейтрализ. ОГ(AdBlue), КПП ZF6S1000, задняя пневмоподвеска, тент, каркас, внутр. размеры платформы 6112х2470х730 мм, ДЗК, боковая защита, тахограф российского стандарта с блоком СКЗИ, УВЭОС </v>
          </cell>
          <cell r="AE8">
            <v>64000</v>
          </cell>
        </row>
        <row r="9">
          <cell r="A9" t="str">
            <v>АВТОМОБИЛИ-ШАССИ</v>
          </cell>
        </row>
        <row r="10">
          <cell r="A10" t="str">
            <v>4308-3017-69(G5)</v>
          </cell>
          <cell r="B10">
            <v>2695000</v>
          </cell>
          <cell r="C10">
            <v>1.0218923933209647</v>
          </cell>
          <cell r="D10">
            <v>2754000</v>
          </cell>
          <cell r="E10">
            <v>2629000</v>
          </cell>
          <cell r="F10">
            <v>60000</v>
          </cell>
          <cell r="P10">
            <v>49000</v>
          </cell>
          <cell r="Q10">
            <v>16000</v>
          </cell>
          <cell r="R10" t="str">
            <v>4х2</v>
          </cell>
          <cell r="S10">
            <v>2</v>
          </cell>
          <cell r="T10">
            <v>7.24</v>
          </cell>
          <cell r="U10">
            <v>250</v>
          </cell>
          <cell r="V10">
            <v>242</v>
          </cell>
          <cell r="W10" t="str">
            <v>ZF6</v>
          </cell>
          <cell r="X10">
            <v>4.22</v>
          </cell>
          <cell r="Y10">
            <v>3800</v>
          </cell>
          <cell r="Z10" t="str">
            <v>–</v>
          </cell>
          <cell r="AA10" t="str">
            <v>245/70R19,5</v>
          </cell>
          <cell r="AB10">
            <v>210</v>
          </cell>
          <cell r="AC10" t="str">
            <v>–</v>
          </cell>
          <cell r="AD10" t="str">
            <v>МКБ, дв. Сummins  ISB6.7E5 250 (Е-5), ТНВД BOSCH, система нейтрализ. ОГ(AdBlue), КПП ZF6S1000, ДЗК, КОМ ZF, УВЭОС</v>
          </cell>
          <cell r="AE10">
            <v>59000</v>
          </cell>
        </row>
        <row r="11">
          <cell r="A11" t="str">
            <v>4308-3013-69(G5)</v>
          </cell>
          <cell r="B11">
            <v>2705000</v>
          </cell>
          <cell r="C11">
            <v>1.0166358595194085</v>
          </cell>
          <cell r="D11">
            <v>2750000</v>
          </cell>
          <cell r="E11">
            <v>2629000</v>
          </cell>
          <cell r="F11">
            <v>60000</v>
          </cell>
          <cell r="I11">
            <v>18000</v>
          </cell>
          <cell r="L11">
            <v>26700</v>
          </cell>
          <cell r="Q11">
            <v>16000</v>
          </cell>
          <cell r="R11" t="str">
            <v>4х2</v>
          </cell>
          <cell r="S11">
            <v>2</v>
          </cell>
          <cell r="T11">
            <v>7.14</v>
          </cell>
          <cell r="U11">
            <v>250</v>
          </cell>
          <cell r="V11">
            <v>242</v>
          </cell>
          <cell r="W11" t="str">
            <v>ZF6</v>
          </cell>
          <cell r="X11">
            <v>4.22</v>
          </cell>
          <cell r="Y11">
            <v>4840</v>
          </cell>
          <cell r="Z11" t="str">
            <v>–</v>
          </cell>
          <cell r="AA11" t="str">
            <v>245/70R19,5</v>
          </cell>
          <cell r="AB11">
            <v>210</v>
          </cell>
          <cell r="AC11" t="str">
            <v>─</v>
          </cell>
          <cell r="AD11" t="str">
            <v xml:space="preserve">МКБ, дв. Сummins  ISB6.7E5 250 (Е-5), ТНВД BOSCH, система нейтрализ. ОГ(AdBlue), КПП ZF6S1000, ДЗК, тахограф российского стандарта с блоком СКЗИ, УВЭОС </v>
          </cell>
          <cell r="AE11">
            <v>45000</v>
          </cell>
        </row>
        <row r="12">
          <cell r="A12" t="str">
            <v>4308-3063-69(G5)</v>
          </cell>
          <cell r="B12">
            <v>2762000</v>
          </cell>
          <cell r="C12">
            <v>1.0195510499637943</v>
          </cell>
          <cell r="D12">
            <v>2816000</v>
          </cell>
          <cell r="E12">
            <v>2629000</v>
          </cell>
          <cell r="F12">
            <v>60000</v>
          </cell>
          <cell r="I12">
            <v>36000</v>
          </cell>
          <cell r="J12">
            <v>20000</v>
          </cell>
          <cell r="L12">
            <v>26700</v>
          </cell>
          <cell r="M12">
            <v>16000</v>
          </cell>
          <cell r="N12">
            <v>12000</v>
          </cell>
          <cell r="Q12">
            <v>16000</v>
          </cell>
          <cell r="R12" t="str">
            <v>4х2</v>
          </cell>
          <cell r="S12">
            <v>2</v>
          </cell>
          <cell r="T12">
            <v>7.01</v>
          </cell>
          <cell r="U12">
            <v>250</v>
          </cell>
          <cell r="V12">
            <v>242</v>
          </cell>
          <cell r="W12" t="str">
            <v>ZF6</v>
          </cell>
          <cell r="X12">
            <v>4.22</v>
          </cell>
          <cell r="Y12">
            <v>5740</v>
          </cell>
          <cell r="Z12">
            <v>1</v>
          </cell>
          <cell r="AA12" t="str">
            <v>245/70R19,5</v>
          </cell>
          <cell r="AB12">
            <v>210</v>
          </cell>
          <cell r="AC12" t="str">
            <v>шк.-пет.</v>
          </cell>
          <cell r="AD12" t="str">
            <v xml:space="preserve">МКБ, дв. Сummins  ISB6.7E5 250 (Е-5), ТНВД BOSCH, система нейтрализ. ОГ(AdBlue), КПП ZF6S1000, ДЗК, тахограф российского стандарта с блоком СКЗИ, УВЭОС </v>
          </cell>
          <cell r="AE12">
            <v>54000</v>
          </cell>
        </row>
        <row r="13">
          <cell r="A13" t="str">
            <v>4308-3083-69(G5)</v>
          </cell>
          <cell r="B13">
            <v>2782000</v>
          </cell>
          <cell r="C13">
            <v>1.0230050323508268</v>
          </cell>
          <cell r="D13">
            <v>2846000</v>
          </cell>
          <cell r="E13">
            <v>2629000</v>
          </cell>
          <cell r="F13">
            <v>60000</v>
          </cell>
          <cell r="I13">
            <v>36000</v>
          </cell>
          <cell r="J13">
            <v>20000</v>
          </cell>
          <cell r="L13">
            <v>26700</v>
          </cell>
          <cell r="M13">
            <v>16000</v>
          </cell>
          <cell r="N13">
            <v>12000</v>
          </cell>
          <cell r="O13">
            <v>30000</v>
          </cell>
          <cell r="Q13">
            <v>16000</v>
          </cell>
          <cell r="R13" t="str">
            <v>4х2</v>
          </cell>
          <cell r="S13">
            <v>2</v>
          </cell>
          <cell r="T13">
            <v>7.01</v>
          </cell>
          <cell r="U13">
            <v>250</v>
          </cell>
          <cell r="V13">
            <v>242</v>
          </cell>
          <cell r="W13" t="str">
            <v>ZF6</v>
          </cell>
          <cell r="X13">
            <v>4.22</v>
          </cell>
          <cell r="Y13">
            <v>5740</v>
          </cell>
          <cell r="Z13">
            <v>1</v>
          </cell>
          <cell r="AA13" t="str">
            <v>245/70R19,5</v>
          </cell>
          <cell r="AB13">
            <v>210</v>
          </cell>
          <cell r="AC13" t="str">
            <v>шк.-пет.</v>
          </cell>
          <cell r="AD13" t="str">
            <v xml:space="preserve">МКБ, дв. Сummins  ISB6.7E5 250 (Е-5), ТНВД BOSCH, система нейтрализ. ОГ(AdBlue), КПП ZF6S1000, ДЗК, задняя пневмоподвеска, тахограф российского стандарта с блоком СКЗИ, УВЭОС </v>
          </cell>
          <cell r="AE13">
            <v>64000</v>
          </cell>
        </row>
      </sheetData>
      <sheetData sheetId="10" refreshError="1">
        <row r="6">
          <cell r="A6" t="str">
            <v>АВТОМОБИЛИ-ШАССИ</v>
          </cell>
        </row>
        <row r="7">
          <cell r="A7" t="str">
            <v>43253-3010-69(G5)</v>
          </cell>
          <cell r="B7">
            <v>2425000</v>
          </cell>
          <cell r="C7">
            <v>1.0189690721649485</v>
          </cell>
          <cell r="D7">
            <v>2471000</v>
          </cell>
          <cell r="E7">
            <v>2406000</v>
          </cell>
          <cell r="L7">
            <v>7000</v>
          </cell>
          <cell r="N7">
            <v>28000</v>
          </cell>
          <cell r="O7">
            <v>5000</v>
          </cell>
          <cell r="R7">
            <v>4000</v>
          </cell>
          <cell r="X7">
            <v>5000</v>
          </cell>
          <cell r="AC7">
            <v>16000</v>
          </cell>
          <cell r="AF7" t="str">
            <v>4х2</v>
          </cell>
          <cell r="AG7">
            <v>2</v>
          </cell>
          <cell r="AH7">
            <v>9.7349999999999994</v>
          </cell>
          <cell r="AI7">
            <v>250</v>
          </cell>
          <cell r="AJ7">
            <v>242</v>
          </cell>
          <cell r="AK7" t="str">
            <v>ZF6</v>
          </cell>
          <cell r="AL7">
            <v>6.53</v>
          </cell>
          <cell r="AM7">
            <v>4920</v>
          </cell>
          <cell r="AN7" t="str">
            <v>─</v>
          </cell>
          <cell r="AO7" t="str">
            <v>10.00R20 11.00R20 11R22,5</v>
          </cell>
          <cell r="AP7">
            <v>350</v>
          </cell>
          <cell r="AQ7" t="str">
            <v>─</v>
          </cell>
          <cell r="AR7" t="str">
            <v>МКБ, дв. Сummins  ISB6.7E5 250 (Е-5),  система нейтрализ. ОГ(AdBlue), ТНВД BOSCH, КПП ZF6S1000, ДЗК, аэродинамич.козырек, УВЭОС</v>
          </cell>
          <cell r="AS7">
            <v>46000</v>
          </cell>
        </row>
        <row r="8">
          <cell r="A8" t="str">
            <v>43253-4010-69(G5)</v>
          </cell>
          <cell r="B8">
            <v>2510000</v>
          </cell>
          <cell r="C8">
            <v>1.0183266932270916</v>
          </cell>
          <cell r="D8">
            <v>2556000</v>
          </cell>
          <cell r="E8">
            <v>2406000</v>
          </cell>
          <cell r="K8">
            <v>85000</v>
          </cell>
          <cell r="L8">
            <v>7000</v>
          </cell>
          <cell r="N8">
            <v>28000</v>
          </cell>
          <cell r="O8">
            <v>5000</v>
          </cell>
          <cell r="R8">
            <v>4000</v>
          </cell>
          <cell r="X8">
            <v>5000</v>
          </cell>
          <cell r="AC8">
            <v>16000</v>
          </cell>
          <cell r="AF8" t="str">
            <v>4х2</v>
          </cell>
          <cell r="AG8">
            <v>2</v>
          </cell>
          <cell r="AH8">
            <v>9.68</v>
          </cell>
          <cell r="AI8">
            <v>250</v>
          </cell>
          <cell r="AJ8">
            <v>242</v>
          </cell>
          <cell r="AK8" t="str">
            <v>ZF6</v>
          </cell>
          <cell r="AL8">
            <v>6.53</v>
          </cell>
          <cell r="AM8">
            <v>4920</v>
          </cell>
          <cell r="AN8" t="str">
            <v>─</v>
          </cell>
          <cell r="AO8" t="str">
            <v>10.00R20 11.00R20 11.00R22,5</v>
          </cell>
          <cell r="AP8">
            <v>350</v>
          </cell>
          <cell r="AQ8" t="str">
            <v>─</v>
          </cell>
          <cell r="AR8" t="str">
            <v>МКБ, дв. Сummins  ISB6.7E5 250 (Е-5), ТНВД BOSCH, система нейтрализ. ОГ(AdBlue), КПП ZF6S1000, ДЗК, рестайлинг 2, аэродинамич.козырек, УВЭОС</v>
          </cell>
          <cell r="AS8">
            <v>46000</v>
          </cell>
        </row>
        <row r="9">
          <cell r="A9" t="str">
            <v>43253-3910-69(G5)</v>
          </cell>
          <cell r="B9">
            <v>2435000</v>
          </cell>
          <cell r="C9">
            <v>1.0188911704312116</v>
          </cell>
          <cell r="D9">
            <v>2481000</v>
          </cell>
          <cell r="E9">
            <v>2406000</v>
          </cell>
          <cell r="H9">
            <v>10000</v>
          </cell>
          <cell r="L9">
            <v>7000</v>
          </cell>
          <cell r="N9">
            <v>28000</v>
          </cell>
          <cell r="O9">
            <v>5000</v>
          </cell>
          <cell r="R9">
            <v>4000</v>
          </cell>
          <cell r="X9">
            <v>5000</v>
          </cell>
          <cell r="AC9">
            <v>16000</v>
          </cell>
          <cell r="AF9" t="str">
            <v>4х2</v>
          </cell>
          <cell r="AG9">
            <v>2</v>
          </cell>
          <cell r="AH9">
            <v>9.7249999999999996</v>
          </cell>
          <cell r="AI9">
            <v>250</v>
          </cell>
          <cell r="AJ9">
            <v>242</v>
          </cell>
          <cell r="AK9" t="str">
            <v>ZF6</v>
          </cell>
          <cell r="AL9">
            <v>6.53</v>
          </cell>
          <cell r="AM9">
            <v>4920</v>
          </cell>
          <cell r="AN9" t="str">
            <v>─</v>
          </cell>
          <cell r="AO9" t="str">
            <v>10.00R20 11.00R20 11R22,5</v>
          </cell>
          <cell r="AP9">
            <v>350</v>
          </cell>
          <cell r="AQ9" t="str">
            <v>─</v>
          </cell>
          <cell r="AR9" t="str">
            <v>МКБ, дв. Сummins  ISB6.7E5 250 (Е-5),  система нейтрализ. ОГ(AdBlue), ТНВД BOSCH, КПП ZF6S1000, ДЗК, аэродинамич.козырек, выхлоп вверх, УВЭОС</v>
          </cell>
          <cell r="AS9">
            <v>46000</v>
          </cell>
        </row>
        <row r="10">
          <cell r="A10" t="str">
            <v>43255-3010-69(G5)</v>
          </cell>
          <cell r="B10">
            <v>2468000</v>
          </cell>
          <cell r="C10">
            <v>1.0243111831442464</v>
          </cell>
          <cell r="D10">
            <v>2528000</v>
          </cell>
          <cell r="E10">
            <v>2406000</v>
          </cell>
          <cell r="L10">
            <v>7000</v>
          </cell>
          <cell r="M10">
            <v>26700</v>
          </cell>
          <cell r="O10">
            <v>4000</v>
          </cell>
          <cell r="R10">
            <v>4000</v>
          </cell>
          <cell r="S10">
            <v>22000</v>
          </cell>
          <cell r="T10">
            <v>27000</v>
          </cell>
          <cell r="U10">
            <v>3000</v>
          </cell>
          <cell r="W10">
            <v>7000</v>
          </cell>
          <cell r="X10">
            <v>5000</v>
          </cell>
          <cell r="AC10">
            <v>16000</v>
          </cell>
          <cell r="AF10" t="str">
            <v>4х2</v>
          </cell>
          <cell r="AG10">
            <v>2</v>
          </cell>
          <cell r="AH10">
            <v>9.9</v>
          </cell>
          <cell r="AI10">
            <v>250</v>
          </cell>
          <cell r="AJ10">
            <v>242</v>
          </cell>
          <cell r="AK10" t="str">
            <v>ZF6</v>
          </cell>
          <cell r="AL10">
            <v>6.53</v>
          </cell>
          <cell r="AM10">
            <v>3585</v>
          </cell>
          <cell r="AN10" t="str">
            <v>─</v>
          </cell>
          <cell r="AO10" t="str">
            <v>10.00R20 11R22,5</v>
          </cell>
          <cell r="AP10">
            <v>210</v>
          </cell>
          <cell r="AQ10" t="str">
            <v>─</v>
          </cell>
          <cell r="AR10" t="str">
            <v xml:space="preserve">МКБ, дв. Сummins  ISB6.7E5 250 (Е-5), система нейтрализ. ОГ(AdBlue), ТНВД BOSCH, КПП ZF6S1000, КОМ КАМАЗ с насосом, ДЗК, аэродинамич.козырек, боковая защита, тахограф российского стандарта с блоком СКЗИ, УВЭОС </v>
          </cell>
          <cell r="AS10">
            <v>60000</v>
          </cell>
        </row>
        <row r="11">
          <cell r="A11" t="str">
            <v>43255-4010-69(G5)</v>
          </cell>
          <cell r="B11">
            <v>2553000</v>
          </cell>
          <cell r="C11">
            <v>1.0235017626321974</v>
          </cell>
          <cell r="D11">
            <v>2613000</v>
          </cell>
          <cell r="E11">
            <v>2406000</v>
          </cell>
          <cell r="K11">
            <v>85000</v>
          </cell>
          <cell r="L11">
            <v>7000</v>
          </cell>
          <cell r="M11">
            <v>26700</v>
          </cell>
          <cell r="O11">
            <v>4000</v>
          </cell>
          <cell r="R11">
            <v>4000</v>
          </cell>
          <cell r="S11">
            <v>22000</v>
          </cell>
          <cell r="T11">
            <v>27000</v>
          </cell>
          <cell r="U11">
            <v>3000</v>
          </cell>
          <cell r="W11">
            <v>7000</v>
          </cell>
          <cell r="X11">
            <v>5000</v>
          </cell>
          <cell r="AC11">
            <v>16000</v>
          </cell>
          <cell r="AF11" t="str">
            <v>4х2</v>
          </cell>
          <cell r="AG11">
            <v>2</v>
          </cell>
          <cell r="AH11">
            <v>9.9</v>
          </cell>
          <cell r="AI11">
            <v>250</v>
          </cell>
          <cell r="AJ11">
            <v>242</v>
          </cell>
          <cell r="AK11" t="str">
            <v>ZF6</v>
          </cell>
          <cell r="AL11">
            <v>6.53</v>
          </cell>
          <cell r="AM11">
            <v>3585</v>
          </cell>
          <cell r="AN11" t="str">
            <v>─</v>
          </cell>
          <cell r="AO11" t="str">
            <v>10.00R20 11R22,5</v>
          </cell>
          <cell r="AP11">
            <v>210</v>
          </cell>
          <cell r="AQ11" t="str">
            <v>─</v>
          </cell>
          <cell r="AR11" t="str">
            <v xml:space="preserve">МКБ, дв. Сummins ISB6.7E5 250 (Е-5), система нейтрализ. ОГ(AdBlue), ТНВД BOSCH, КПП ZF6S1000, КОМ КАМАЗ с насосом, ДЗК, аэродинамич.козырек, боковая защита, рестайлинг 2, тахограф российского стандарта с блоком СКЗИ, УВЭОС </v>
          </cell>
          <cell r="AS11">
            <v>60000</v>
          </cell>
        </row>
        <row r="12">
          <cell r="A12" t="str">
            <v>5308-3015-48(A5)</v>
          </cell>
          <cell r="B12">
            <v>3653000</v>
          </cell>
          <cell r="C12">
            <v>1.0197098275390091</v>
          </cell>
          <cell r="D12">
            <v>3725000</v>
          </cell>
          <cell r="E12">
            <v>3678000</v>
          </cell>
          <cell r="M12">
            <v>26700</v>
          </cell>
          <cell r="O12">
            <v>4000</v>
          </cell>
          <cell r="AC12">
            <v>16000</v>
          </cell>
          <cell r="AF12" t="str">
            <v>4х2</v>
          </cell>
          <cell r="AG12">
            <v>2</v>
          </cell>
          <cell r="AH12">
            <v>9.3699999999999992</v>
          </cell>
          <cell r="AI12">
            <v>300</v>
          </cell>
          <cell r="AJ12">
            <v>292</v>
          </cell>
          <cell r="AK12" t="str">
            <v>ZF9</v>
          </cell>
          <cell r="AL12">
            <v>3.9</v>
          </cell>
          <cell r="AM12">
            <v>7690</v>
          </cell>
          <cell r="AN12">
            <v>1</v>
          </cell>
          <cell r="AO12" t="str">
            <v>285/70R19,5</v>
          </cell>
          <cell r="AP12">
            <v>350</v>
          </cell>
          <cell r="AQ12" t="str">
            <v>шк-пет.</v>
          </cell>
          <cell r="AR12" t="str">
            <v xml:space="preserve">МКБ, дв. Cummins ISB6.7E5 300 (Е-5), ТНВД BOSCH, система нейтрализ. ОГ(AdBlue), задний мост Dana DN5308, задн.пнемоподв., ДЗК, тахограф российского стандарта с блоком СКЗИ, УВЭОС </v>
          </cell>
          <cell r="AS12">
            <v>72000</v>
          </cell>
        </row>
        <row r="13">
          <cell r="A13" t="str">
            <v>65115-3052-48(A5)</v>
          </cell>
          <cell r="B13">
            <v>3420000</v>
          </cell>
          <cell r="C13">
            <v>1.0187134502923976</v>
          </cell>
          <cell r="D13">
            <v>3484000</v>
          </cell>
          <cell r="E13">
            <v>3271000</v>
          </cell>
          <cell r="F13">
            <v>0</v>
          </cell>
          <cell r="G13">
            <v>80000</v>
          </cell>
          <cell r="I13">
            <v>20000</v>
          </cell>
          <cell r="L13">
            <v>7000</v>
          </cell>
          <cell r="M13">
            <v>26700</v>
          </cell>
          <cell r="N13">
            <v>20000</v>
          </cell>
          <cell r="O13">
            <v>5000</v>
          </cell>
          <cell r="X13">
            <v>5000</v>
          </cell>
          <cell r="Y13">
            <v>20000</v>
          </cell>
          <cell r="Z13">
            <v>12000</v>
          </cell>
          <cell r="AB13">
            <v>1000</v>
          </cell>
          <cell r="AC13">
            <v>16000</v>
          </cell>
          <cell r="AF13" t="str">
            <v>6х4</v>
          </cell>
          <cell r="AG13">
            <v>2</v>
          </cell>
          <cell r="AH13">
            <v>14.87</v>
          </cell>
          <cell r="AI13">
            <v>300</v>
          </cell>
          <cell r="AJ13">
            <v>292</v>
          </cell>
          <cell r="AK13" t="str">
            <v>ZF9</v>
          </cell>
          <cell r="AL13">
            <v>5.94</v>
          </cell>
          <cell r="AM13">
            <v>5640</v>
          </cell>
          <cell r="AN13">
            <v>1</v>
          </cell>
          <cell r="AO13" t="str">
            <v>10.00R20 11R22,5</v>
          </cell>
          <cell r="AP13">
            <v>350</v>
          </cell>
          <cell r="AQ13" t="str">
            <v>шк-пет.</v>
          </cell>
          <cell r="AR13" t="str">
            <v xml:space="preserve">МКБ, МОБ, дв. Cummins ISB6.7E5 300 (Е-5), ТНВД BOSCH, система нейтрализ. ОГ(AdBlue), Common Rail, ДЗК, аэродинам.козырек, тахограф российского стандарта с блоком СКЗИ, УВЭОС </v>
          </cell>
          <cell r="AS13">
            <v>64000</v>
          </cell>
        </row>
        <row r="14">
          <cell r="A14" t="str">
            <v>65115-773052-50</v>
          </cell>
          <cell r="B14">
            <v>3313000</v>
          </cell>
          <cell r="C14">
            <v>1.0193178388167823</v>
          </cell>
          <cell r="D14">
            <v>3377000</v>
          </cell>
          <cell r="E14">
            <v>3271000</v>
          </cell>
          <cell r="I14">
            <v>20000</v>
          </cell>
          <cell r="L14">
            <v>7000</v>
          </cell>
          <cell r="N14">
            <v>20000</v>
          </cell>
          <cell r="O14">
            <v>5000</v>
          </cell>
          <cell r="X14">
            <v>5000</v>
          </cell>
          <cell r="Y14">
            <v>20000</v>
          </cell>
          <cell r="Z14">
            <v>12000</v>
          </cell>
          <cell r="AB14">
            <v>1000</v>
          </cell>
          <cell r="AC14">
            <v>16000</v>
          </cell>
          <cell r="AF14" t="str">
            <v>6х4</v>
          </cell>
          <cell r="AG14">
            <v>2</v>
          </cell>
          <cell r="AH14">
            <v>14.31</v>
          </cell>
          <cell r="AI14">
            <v>300</v>
          </cell>
          <cell r="AJ14">
            <v>300</v>
          </cell>
          <cell r="AK14">
            <v>154</v>
          </cell>
          <cell r="AL14">
            <v>4.9800000000000004</v>
          </cell>
          <cell r="AM14">
            <v>5755</v>
          </cell>
          <cell r="AN14">
            <v>1</v>
          </cell>
          <cell r="AO14" t="str">
            <v>10.00R20 11R22,5</v>
          </cell>
          <cell r="AP14">
            <v>350</v>
          </cell>
          <cell r="AQ14" t="str">
            <v>шк-пет.</v>
          </cell>
          <cell r="AR14" t="str">
            <v xml:space="preserve">МКБ, МОБ, дв. КАМАЗ 740.705-300 (Е-5), ТНВД BOSCH, система нейтрализ. ОГ(AdBlue), Common Rail, ДЗК, аэродинам.козырек, УВЭОС </v>
          </cell>
          <cell r="AS14">
            <v>64000</v>
          </cell>
        </row>
        <row r="15">
          <cell r="A15" t="str">
            <v>65115-3052-50</v>
          </cell>
          <cell r="B15">
            <v>3420000</v>
          </cell>
          <cell r="C15">
            <v>1.0187134502923976</v>
          </cell>
          <cell r="D15">
            <v>3484000</v>
          </cell>
          <cell r="E15">
            <v>3271000</v>
          </cell>
          <cell r="G15">
            <v>80000</v>
          </cell>
          <cell r="I15">
            <v>20000</v>
          </cell>
          <cell r="L15">
            <v>7000</v>
          </cell>
          <cell r="M15">
            <v>26700</v>
          </cell>
          <cell r="N15">
            <v>20000</v>
          </cell>
          <cell r="O15">
            <v>5000</v>
          </cell>
          <cell r="X15">
            <v>5000</v>
          </cell>
          <cell r="Y15">
            <v>20000</v>
          </cell>
          <cell r="Z15">
            <v>12000</v>
          </cell>
          <cell r="AB15">
            <v>1000</v>
          </cell>
          <cell r="AC15">
            <v>16000</v>
          </cell>
          <cell r="AF15" t="str">
            <v>6х4</v>
          </cell>
          <cell r="AG15">
            <v>2</v>
          </cell>
          <cell r="AH15">
            <v>14.31</v>
          </cell>
          <cell r="AI15">
            <v>300</v>
          </cell>
          <cell r="AJ15">
            <v>300</v>
          </cell>
          <cell r="AK15" t="str">
            <v>ZF9</v>
          </cell>
          <cell r="AL15">
            <v>4.9800000000000004</v>
          </cell>
          <cell r="AM15">
            <v>5755</v>
          </cell>
          <cell r="AN15">
            <v>1</v>
          </cell>
          <cell r="AO15" t="str">
            <v>10.00R20 11R22,5</v>
          </cell>
          <cell r="AP15">
            <v>350</v>
          </cell>
          <cell r="AQ15" t="str">
            <v>шк-пет.</v>
          </cell>
          <cell r="AR15" t="str">
            <v xml:space="preserve">МКБ, МОБ, дв. КАМАЗ 740.705-300 (Е-5), ТНВД BOSCH, система нейтрализ. ОГ(AdBlue), Common Rail, ДЗК, аэродинам.козырек, тахограф российского стандарта с блоком СКЗИ, УВЭОС </v>
          </cell>
          <cell r="AS15">
            <v>64000</v>
          </cell>
        </row>
        <row r="16">
          <cell r="A16" t="str">
            <v>65115-3060-48(A5)</v>
          </cell>
          <cell r="B16">
            <v>3539000</v>
          </cell>
          <cell r="C16">
            <v>1.0197795987567109</v>
          </cell>
          <cell r="D16">
            <v>3609000</v>
          </cell>
          <cell r="E16">
            <v>3271000</v>
          </cell>
          <cell r="F16">
            <v>0</v>
          </cell>
          <cell r="G16">
            <v>80000</v>
          </cell>
          <cell r="L16">
            <v>7000</v>
          </cell>
          <cell r="N16">
            <v>20000</v>
          </cell>
          <cell r="O16">
            <v>6000</v>
          </cell>
          <cell r="R16">
            <v>4000</v>
          </cell>
          <cell r="S16">
            <v>22000</v>
          </cell>
          <cell r="T16">
            <v>27000</v>
          </cell>
          <cell r="V16">
            <v>15400</v>
          </cell>
          <cell r="W16">
            <v>7000</v>
          </cell>
          <cell r="X16">
            <v>5000</v>
          </cell>
          <cell r="Y16">
            <v>20000</v>
          </cell>
          <cell r="Z16">
            <v>12000</v>
          </cell>
          <cell r="AB16">
            <v>1000</v>
          </cell>
          <cell r="AC16">
            <v>16000</v>
          </cell>
          <cell r="AE16">
            <v>95000</v>
          </cell>
          <cell r="AF16" t="str">
            <v>6х4</v>
          </cell>
          <cell r="AG16">
            <v>2</v>
          </cell>
          <cell r="AH16">
            <v>17.75</v>
          </cell>
          <cell r="AI16">
            <v>300</v>
          </cell>
          <cell r="AJ16">
            <v>292</v>
          </cell>
          <cell r="AK16" t="str">
            <v>ZF9</v>
          </cell>
          <cell r="AL16">
            <v>5.94</v>
          </cell>
          <cell r="AM16">
            <v>5770</v>
          </cell>
          <cell r="AN16" t="str">
            <v>─</v>
          </cell>
          <cell r="AO16" t="str">
            <v>11.00R20 11R22,5</v>
          </cell>
          <cell r="AP16">
            <v>500</v>
          </cell>
          <cell r="AQ16" t="str">
            <v>шк-пет.</v>
          </cell>
          <cell r="AR16" t="str">
            <v xml:space="preserve">МКБ, МОБ, дв. Cummins ISB6.7E5 300 (Е-5), ТНВД BOSCH, система нейтрализ. ОГ(AdBlue), Common Rail,  КОМ ZF с насосом, ДЗК, аэродинам.козырек, боковая защита, тахограф российского стандарта с блоком СКЗИ, УВЭОС </v>
          </cell>
          <cell r="AS16">
            <v>70000</v>
          </cell>
        </row>
        <row r="17">
          <cell r="A17" t="str">
            <v>65115-3063-48(A5)</v>
          </cell>
          <cell r="B17">
            <v>3578000</v>
          </cell>
          <cell r="C17">
            <v>1.0217998882057016</v>
          </cell>
          <cell r="D17">
            <v>3656000</v>
          </cell>
          <cell r="E17">
            <v>3271000</v>
          </cell>
          <cell r="F17">
            <v>0</v>
          </cell>
          <cell r="G17">
            <v>80000</v>
          </cell>
          <cell r="I17">
            <v>20000</v>
          </cell>
          <cell r="L17">
            <v>7000</v>
          </cell>
          <cell r="M17">
            <v>26700</v>
          </cell>
          <cell r="N17">
            <v>20000</v>
          </cell>
          <cell r="O17">
            <v>6000</v>
          </cell>
          <cell r="R17">
            <v>4000</v>
          </cell>
          <cell r="S17">
            <v>22000</v>
          </cell>
          <cell r="T17">
            <v>27000</v>
          </cell>
          <cell r="V17">
            <v>15400</v>
          </cell>
          <cell r="W17">
            <v>7000</v>
          </cell>
          <cell r="X17">
            <v>5000</v>
          </cell>
          <cell r="Y17">
            <v>20000</v>
          </cell>
          <cell r="Z17">
            <v>12000</v>
          </cell>
          <cell r="AB17">
            <v>1000</v>
          </cell>
          <cell r="AC17">
            <v>16000</v>
          </cell>
          <cell r="AE17">
            <v>95000</v>
          </cell>
          <cell r="AF17" t="str">
            <v>6х4</v>
          </cell>
          <cell r="AG17">
            <v>2</v>
          </cell>
          <cell r="AH17">
            <v>17.75</v>
          </cell>
          <cell r="AI17">
            <v>300</v>
          </cell>
          <cell r="AJ17">
            <v>292</v>
          </cell>
          <cell r="AK17" t="str">
            <v>ZF9</v>
          </cell>
          <cell r="AL17">
            <v>5.94</v>
          </cell>
          <cell r="AM17">
            <v>5105</v>
          </cell>
          <cell r="AN17">
            <v>1</v>
          </cell>
          <cell r="AO17" t="str">
            <v>11.00R20 11R22,5</v>
          </cell>
          <cell r="AP17">
            <v>500</v>
          </cell>
          <cell r="AQ17" t="str">
            <v>шк-пет.</v>
          </cell>
          <cell r="AR17" t="str">
            <v xml:space="preserve">МКБ, МОБ, дв. Cummins ISB6.7E5 300 (Е-5), ТНВД BOSCH, система нейтрализ. ОГ(AdBlue), Common Rail, КОМ ZF с насосом, ДЗК, аэродинам.козырек, боковая защита, тахограф российского стандарта с блоком СКЗИ, УВЭОС  </v>
          </cell>
          <cell r="AS17">
            <v>78000</v>
          </cell>
        </row>
        <row r="18">
          <cell r="A18" t="str">
            <v>65115-773063-50</v>
          </cell>
          <cell r="B18">
            <v>3474000</v>
          </cell>
          <cell r="C18">
            <v>1.0224525043177892</v>
          </cell>
          <cell r="D18">
            <v>3552000</v>
          </cell>
          <cell r="E18">
            <v>3271000</v>
          </cell>
          <cell r="I18">
            <v>20000</v>
          </cell>
          <cell r="L18">
            <v>7000</v>
          </cell>
          <cell r="N18">
            <v>20000</v>
          </cell>
          <cell r="O18">
            <v>6000</v>
          </cell>
          <cell r="R18">
            <v>4000</v>
          </cell>
          <cell r="S18">
            <v>22000</v>
          </cell>
          <cell r="T18">
            <v>27000</v>
          </cell>
          <cell r="U18">
            <v>3000</v>
          </cell>
          <cell r="V18">
            <v>15400</v>
          </cell>
          <cell r="W18">
            <v>7000</v>
          </cell>
          <cell r="X18">
            <v>5000</v>
          </cell>
          <cell r="Y18">
            <v>20000</v>
          </cell>
          <cell r="Z18">
            <v>12000</v>
          </cell>
          <cell r="AB18">
            <v>1000</v>
          </cell>
          <cell r="AC18">
            <v>16000</v>
          </cell>
          <cell r="AE18">
            <v>95000</v>
          </cell>
          <cell r="AF18" t="str">
            <v>6х4</v>
          </cell>
          <cell r="AG18">
            <v>2</v>
          </cell>
          <cell r="AH18">
            <v>17.25</v>
          </cell>
          <cell r="AI18">
            <v>300</v>
          </cell>
          <cell r="AJ18">
            <v>300</v>
          </cell>
          <cell r="AK18">
            <v>154</v>
          </cell>
          <cell r="AL18">
            <v>4.9800000000000004</v>
          </cell>
          <cell r="AM18">
            <v>5090</v>
          </cell>
          <cell r="AN18">
            <v>1</v>
          </cell>
          <cell r="AO18" t="str">
            <v>11.00R20 11R22,5</v>
          </cell>
          <cell r="AP18">
            <v>500</v>
          </cell>
          <cell r="AQ18" t="str">
            <v>шк-пет.</v>
          </cell>
          <cell r="AR18" t="str">
            <v xml:space="preserve">МКБ, МОБ, дв. КАМАЗ 740.705-300 (Е-5), ТНВД BOSCH, система нейтрализ. ОГ(AdBlue), Common Rail,  КОМ ZF с насосом, аэродинам.козырек, ДЗК, боковая защита, УВЭОС </v>
          </cell>
          <cell r="AS18">
            <v>78000</v>
          </cell>
        </row>
        <row r="19">
          <cell r="A19" t="str">
            <v>65115-3063-50</v>
          </cell>
          <cell r="B19">
            <v>3581000</v>
          </cell>
          <cell r="C19">
            <v>1.0217816252443452</v>
          </cell>
          <cell r="D19">
            <v>3659000</v>
          </cell>
          <cell r="E19">
            <v>3271000</v>
          </cell>
          <cell r="G19">
            <v>80000</v>
          </cell>
          <cell r="I19">
            <v>20000</v>
          </cell>
          <cell r="L19">
            <v>7000</v>
          </cell>
          <cell r="M19">
            <v>26700</v>
          </cell>
          <cell r="N19">
            <v>20000</v>
          </cell>
          <cell r="O19">
            <v>6000</v>
          </cell>
          <cell r="R19">
            <v>4000</v>
          </cell>
          <cell r="S19">
            <v>22000</v>
          </cell>
          <cell r="T19">
            <v>27000</v>
          </cell>
          <cell r="U19">
            <v>3000</v>
          </cell>
          <cell r="V19">
            <v>15400</v>
          </cell>
          <cell r="W19">
            <v>7000</v>
          </cell>
          <cell r="X19">
            <v>5000</v>
          </cell>
          <cell r="Y19">
            <v>20000</v>
          </cell>
          <cell r="Z19">
            <v>12000</v>
          </cell>
          <cell r="AB19">
            <v>1000</v>
          </cell>
          <cell r="AC19">
            <v>16000</v>
          </cell>
          <cell r="AE19">
            <v>95000</v>
          </cell>
          <cell r="AF19" t="str">
            <v>6х4</v>
          </cell>
          <cell r="AG19">
            <v>2</v>
          </cell>
          <cell r="AH19">
            <v>17.25</v>
          </cell>
          <cell r="AI19">
            <v>300</v>
          </cell>
          <cell r="AJ19">
            <v>300</v>
          </cell>
          <cell r="AK19" t="str">
            <v>ZF9</v>
          </cell>
          <cell r="AL19">
            <v>4.9800000000000004</v>
          </cell>
          <cell r="AM19">
            <v>5090</v>
          </cell>
          <cell r="AN19">
            <v>1</v>
          </cell>
          <cell r="AO19" t="str">
            <v>11.00R20 11R22,5</v>
          </cell>
          <cell r="AP19">
            <v>500</v>
          </cell>
          <cell r="AQ19" t="str">
            <v>шк-пет.</v>
          </cell>
          <cell r="AR19" t="str">
            <v xml:space="preserve">МКБ, МОБ, дв. КАМАЗ 740.705-300 (Е-5), ТНВД BOSCH, система нейтрализ. ОГ(AdBlue), Common Rail,  КОМ ZF с насосом, аэродинам.козырек, ДЗК, боковая защита, тахограф российского стандарта с блоком СКЗИ, УВЭОС </v>
          </cell>
          <cell r="AS19">
            <v>78000</v>
          </cell>
        </row>
        <row r="20">
          <cell r="A20" t="str">
            <v>65115-3064-48(A5)</v>
          </cell>
          <cell r="B20">
            <v>3467000</v>
          </cell>
          <cell r="C20">
            <v>1.0161522930487452</v>
          </cell>
          <cell r="D20">
            <v>3523000</v>
          </cell>
          <cell r="E20">
            <v>3271000</v>
          </cell>
          <cell r="F20">
            <v>0</v>
          </cell>
          <cell r="G20">
            <v>80000</v>
          </cell>
          <cell r="L20">
            <v>7000</v>
          </cell>
          <cell r="N20">
            <v>34000</v>
          </cell>
          <cell r="O20">
            <v>4000</v>
          </cell>
          <cell r="V20">
            <v>15400</v>
          </cell>
          <cell r="AC20">
            <v>16000</v>
          </cell>
          <cell r="AE20">
            <v>95000</v>
          </cell>
          <cell r="AF20" t="str">
            <v>6х4</v>
          </cell>
          <cell r="AG20">
            <v>2</v>
          </cell>
          <cell r="AH20">
            <v>17.899999999999999</v>
          </cell>
          <cell r="AI20">
            <v>300</v>
          </cell>
          <cell r="AJ20">
            <v>292</v>
          </cell>
          <cell r="AK20" t="str">
            <v>ZF9</v>
          </cell>
          <cell r="AL20">
            <v>5.43</v>
          </cell>
          <cell r="AM20">
            <v>5780</v>
          </cell>
          <cell r="AN20" t="str">
            <v>─</v>
          </cell>
          <cell r="AO20" t="str">
            <v>11.00R20 11R22,5</v>
          </cell>
          <cell r="AP20">
            <v>210</v>
          </cell>
          <cell r="AQ20" t="str">
            <v>─</v>
          </cell>
          <cell r="AR20" t="str">
            <v xml:space="preserve">МКБ, МОБ, дв. Cummins ISB6.7E5 300 (Е-5), ТНВД BOSCH, система нейтрализ. ОГ(AdBlue), Common Rail, ДЗК, аэродинам.козырек, УВЭОС </v>
          </cell>
          <cell r="AS20">
            <v>56000</v>
          </cell>
        </row>
        <row r="21">
          <cell r="A21" t="str">
            <v>65115-3081-48(A5)</v>
          </cell>
          <cell r="B21">
            <v>3487000</v>
          </cell>
          <cell r="C21">
            <v>1.0160596501290509</v>
          </cell>
          <cell r="D21">
            <v>3543000</v>
          </cell>
          <cell r="E21">
            <v>3271000</v>
          </cell>
          <cell r="F21">
            <v>0</v>
          </cell>
          <cell r="G21">
            <v>80000</v>
          </cell>
          <cell r="L21">
            <v>7000</v>
          </cell>
          <cell r="N21">
            <v>20000</v>
          </cell>
          <cell r="O21">
            <v>5000</v>
          </cell>
          <cell r="V21">
            <v>15400</v>
          </cell>
          <cell r="Y21">
            <v>20000</v>
          </cell>
          <cell r="Z21">
            <v>12000</v>
          </cell>
          <cell r="AB21">
            <v>1000</v>
          </cell>
          <cell r="AC21">
            <v>16000</v>
          </cell>
          <cell r="AE21">
            <v>95000</v>
          </cell>
          <cell r="AF21" t="str">
            <v>6х4</v>
          </cell>
          <cell r="AG21">
            <v>2</v>
          </cell>
          <cell r="AH21">
            <v>17.739999999999998</v>
          </cell>
          <cell r="AI21">
            <v>300</v>
          </cell>
          <cell r="AJ21">
            <v>292</v>
          </cell>
          <cell r="AK21" t="str">
            <v>ZF9</v>
          </cell>
          <cell r="AL21">
            <v>5.94</v>
          </cell>
          <cell r="AM21">
            <v>5780</v>
          </cell>
          <cell r="AN21" t="str">
            <v>─</v>
          </cell>
          <cell r="AO21" t="str">
            <v>11.00R20 11R22,5</v>
          </cell>
          <cell r="AP21">
            <v>350</v>
          </cell>
          <cell r="AQ21" t="str">
            <v>шк-пет.</v>
          </cell>
          <cell r="AR21" t="str">
            <v xml:space="preserve">МКБ, МОБ, дв. Cummins ISB6.7E5 300 (Е-5), ТНВД BOSCH, система нейтрализ. ОГ(AdBlue), Common Rail, ДЗК, аэродинам.козырек, УВЭОС </v>
          </cell>
          <cell r="AS21">
            <v>56000</v>
          </cell>
        </row>
        <row r="22">
          <cell r="A22" t="str">
            <v>65115-3081-50</v>
          </cell>
          <cell r="B22">
            <v>3514000</v>
          </cell>
          <cell r="C22">
            <v>1.0159362549800797</v>
          </cell>
          <cell r="D22">
            <v>3570000</v>
          </cell>
          <cell r="E22">
            <v>3271000</v>
          </cell>
          <cell r="G22">
            <v>80000</v>
          </cell>
          <cell r="L22">
            <v>7000</v>
          </cell>
          <cell r="M22">
            <v>26700</v>
          </cell>
          <cell r="N22">
            <v>20000</v>
          </cell>
          <cell r="O22">
            <v>5000</v>
          </cell>
          <cell r="V22">
            <v>15400</v>
          </cell>
          <cell r="Y22">
            <v>20000</v>
          </cell>
          <cell r="Z22">
            <v>12000</v>
          </cell>
          <cell r="AB22">
            <v>1000</v>
          </cell>
          <cell r="AC22">
            <v>16000</v>
          </cell>
          <cell r="AE22">
            <v>95000</v>
          </cell>
          <cell r="AF22" t="str">
            <v>6х4</v>
          </cell>
          <cell r="AG22">
            <v>2</v>
          </cell>
          <cell r="AH22">
            <v>17.18</v>
          </cell>
          <cell r="AI22">
            <v>300</v>
          </cell>
          <cell r="AJ22">
            <v>300</v>
          </cell>
          <cell r="AK22" t="str">
            <v>ZF9</v>
          </cell>
          <cell r="AL22">
            <v>4.9800000000000004</v>
          </cell>
          <cell r="AM22">
            <v>5755</v>
          </cell>
          <cell r="AN22" t="str">
            <v>─</v>
          </cell>
          <cell r="AO22" t="str">
            <v>11.00R20 11R22,5</v>
          </cell>
          <cell r="AP22">
            <v>350</v>
          </cell>
          <cell r="AQ22" t="str">
            <v>шк-пет.</v>
          </cell>
          <cell r="AR22" t="str">
            <v>МКБ, МОБ, дв. КАМАЗ 740.705-300 (Е-5), ТНВД BOSCH, система нейтрализ. ОГ(AdBlue), Common Rail, ДЗК, аэродинам.козырек, тахограф российского стандарта с блоком СКЗИ, УВЭОС</v>
          </cell>
          <cell r="AS22">
            <v>56000</v>
          </cell>
        </row>
        <row r="23">
          <cell r="A23" t="str">
            <v>65115-3082-48(A5)</v>
          </cell>
          <cell r="B23">
            <v>3406000</v>
          </cell>
          <cell r="C23">
            <v>1.016441573693482</v>
          </cell>
          <cell r="D23">
            <v>3462000</v>
          </cell>
          <cell r="E23">
            <v>3271000</v>
          </cell>
          <cell r="F23">
            <v>0</v>
          </cell>
          <cell r="G23">
            <v>80000</v>
          </cell>
          <cell r="L23">
            <v>7000</v>
          </cell>
          <cell r="M23">
            <v>26700</v>
          </cell>
          <cell r="N23">
            <v>20000</v>
          </cell>
          <cell r="O23">
            <v>5000</v>
          </cell>
          <cell r="R23">
            <v>4000</v>
          </cell>
          <cell r="Y23">
            <v>20000</v>
          </cell>
          <cell r="Z23">
            <v>12000</v>
          </cell>
          <cell r="AC23">
            <v>16000</v>
          </cell>
          <cell r="AF23" t="str">
            <v>6х4</v>
          </cell>
          <cell r="AG23">
            <v>2</v>
          </cell>
          <cell r="AH23">
            <v>15.14</v>
          </cell>
          <cell r="AI23">
            <v>300</v>
          </cell>
          <cell r="AJ23">
            <v>292</v>
          </cell>
          <cell r="AK23" t="str">
            <v>ZF9</v>
          </cell>
          <cell r="AL23">
            <v>5.94</v>
          </cell>
          <cell r="AM23">
            <v>5780</v>
          </cell>
          <cell r="AN23" t="str">
            <v>─</v>
          </cell>
          <cell r="AO23" t="str">
            <v>10.00R20 11R22,5</v>
          </cell>
          <cell r="AP23">
            <v>350</v>
          </cell>
          <cell r="AQ23" t="str">
            <v>шк-пет.</v>
          </cell>
          <cell r="AR23" t="str">
            <v xml:space="preserve">МКБ, МОБ, дв. Cummins ISB6.7E5 300 (Е-5), ТНВД BOSCH, система нейтрализации ОГ(AdBlue), Common Rail, ДЗК, аэродинам.козырек, тахограф российского стандарта с блоком СКЗИ, УВЭОС </v>
          </cell>
          <cell r="AS23">
            <v>56000</v>
          </cell>
        </row>
        <row r="24">
          <cell r="A24" t="str">
            <v>65115-773082-50</v>
          </cell>
          <cell r="B24">
            <v>3299000</v>
          </cell>
          <cell r="C24">
            <v>1.016974840860867</v>
          </cell>
          <cell r="D24">
            <v>3355000</v>
          </cell>
          <cell r="E24">
            <v>3271000</v>
          </cell>
          <cell r="L24">
            <v>7000</v>
          </cell>
          <cell r="N24">
            <v>20000</v>
          </cell>
          <cell r="O24">
            <v>5000</v>
          </cell>
          <cell r="R24">
            <v>4000</v>
          </cell>
          <cell r="Y24">
            <v>20000</v>
          </cell>
          <cell r="Z24">
            <v>12000</v>
          </cell>
          <cell r="AC24">
            <v>16000</v>
          </cell>
          <cell r="AF24" t="str">
            <v>6х4</v>
          </cell>
          <cell r="AG24">
            <v>2</v>
          </cell>
          <cell r="AH24">
            <v>14.58</v>
          </cell>
          <cell r="AI24">
            <v>300</v>
          </cell>
          <cell r="AJ24">
            <v>300</v>
          </cell>
          <cell r="AK24">
            <v>154</v>
          </cell>
          <cell r="AL24">
            <v>4.9800000000000004</v>
          </cell>
          <cell r="AM24">
            <v>5755</v>
          </cell>
          <cell r="AN24" t="str">
            <v>─</v>
          </cell>
          <cell r="AO24" t="str">
            <v>10.00R20 11R22,5</v>
          </cell>
          <cell r="AP24">
            <v>350</v>
          </cell>
          <cell r="AQ24" t="str">
            <v>шк-пет.</v>
          </cell>
          <cell r="AR24" t="str">
            <v xml:space="preserve">МКБ, МОБ, дв. КАМАЗ 740.705-300 (Е-5), ТНВД BOSCH, система нейтрализ. ОГ(AdBlue), Common Rail, ДЗК, аэродинам.козырек, УВЭОС </v>
          </cell>
          <cell r="AS24">
            <v>56000</v>
          </cell>
        </row>
        <row r="25">
          <cell r="A25" t="str">
            <v>65115-3082-50</v>
          </cell>
          <cell r="B25">
            <v>3406000</v>
          </cell>
          <cell r="C25">
            <v>1.016441573693482</v>
          </cell>
          <cell r="D25">
            <v>3462000</v>
          </cell>
          <cell r="E25">
            <v>3271000</v>
          </cell>
          <cell r="G25">
            <v>80000</v>
          </cell>
          <cell r="L25">
            <v>7000</v>
          </cell>
          <cell r="M25">
            <v>26700</v>
          </cell>
          <cell r="N25">
            <v>20000</v>
          </cell>
          <cell r="O25">
            <v>5000</v>
          </cell>
          <cell r="R25">
            <v>4000</v>
          </cell>
          <cell r="Y25">
            <v>20000</v>
          </cell>
          <cell r="Z25">
            <v>12000</v>
          </cell>
          <cell r="AC25">
            <v>16000</v>
          </cell>
          <cell r="AF25" t="str">
            <v>6х4</v>
          </cell>
          <cell r="AG25">
            <v>2</v>
          </cell>
          <cell r="AH25">
            <v>14.58</v>
          </cell>
          <cell r="AI25">
            <v>300</v>
          </cell>
          <cell r="AJ25">
            <v>300</v>
          </cell>
          <cell r="AK25" t="str">
            <v>ZF9</v>
          </cell>
          <cell r="AL25">
            <v>4.9800000000000004</v>
          </cell>
          <cell r="AM25">
            <v>5755</v>
          </cell>
          <cell r="AN25" t="str">
            <v>─</v>
          </cell>
          <cell r="AO25" t="str">
            <v>10.00R20 11R22,5</v>
          </cell>
          <cell r="AP25">
            <v>350</v>
          </cell>
          <cell r="AQ25" t="str">
            <v>шк-пет.</v>
          </cell>
          <cell r="AR25" t="str">
            <v xml:space="preserve">МКБ, МОБ, дв. КАМАЗ 740.705-300 (Е-5), ТНВД BOSCH, система нейтрализ. ОГ(AdBlue), Common Rail, ДЗК, аэродинам.козырек, тахограф российского стандарта с блоком СКЗИ, УВЭОС </v>
          </cell>
          <cell r="AS25">
            <v>56000</v>
          </cell>
        </row>
        <row r="26">
          <cell r="A26" t="str">
            <v>65115-3091-48(A5)</v>
          </cell>
          <cell r="B26">
            <v>3556000</v>
          </cell>
          <cell r="C26">
            <v>1.0188413948256467</v>
          </cell>
          <cell r="D26">
            <v>3623000</v>
          </cell>
          <cell r="E26">
            <v>3271000</v>
          </cell>
          <cell r="F26">
            <v>0</v>
          </cell>
          <cell r="G26">
            <v>80000</v>
          </cell>
          <cell r="I26">
            <v>20000</v>
          </cell>
          <cell r="L26">
            <v>7000</v>
          </cell>
          <cell r="N26">
            <v>51200</v>
          </cell>
          <cell r="O26">
            <v>5000</v>
          </cell>
          <cell r="S26">
            <v>22000</v>
          </cell>
          <cell r="U26">
            <v>3000</v>
          </cell>
          <cell r="V26">
            <v>15400</v>
          </cell>
          <cell r="X26">
            <v>5000</v>
          </cell>
          <cell r="Y26">
            <v>20000</v>
          </cell>
          <cell r="Z26">
            <v>12000</v>
          </cell>
          <cell r="AC26">
            <v>16000</v>
          </cell>
          <cell r="AE26">
            <v>95000</v>
          </cell>
          <cell r="AF26" t="str">
            <v>6х4</v>
          </cell>
          <cell r="AG26">
            <v>2</v>
          </cell>
          <cell r="AH26">
            <v>17.454999999999998</v>
          </cell>
          <cell r="AI26">
            <v>300</v>
          </cell>
          <cell r="AJ26">
            <v>292</v>
          </cell>
          <cell r="AK26" t="str">
            <v>ZF9</v>
          </cell>
          <cell r="AL26">
            <v>5.94</v>
          </cell>
          <cell r="AM26">
            <v>6160</v>
          </cell>
          <cell r="AN26">
            <v>1</v>
          </cell>
          <cell r="AO26" t="str">
            <v>11.00R20 11R22,5</v>
          </cell>
          <cell r="AP26">
            <v>350</v>
          </cell>
          <cell r="AQ26" t="str">
            <v>шк-пет.</v>
          </cell>
          <cell r="AR26" t="str">
            <v xml:space="preserve">МКБ, МОБ, дв. Cummins ISB6.7E5 300 (Е-5), ТНВД BOSCH, система нейтрализации ОГ(AdBlue), Common Rail, ДЗК,  КОМ ZF, аэродинам.козырек, УВЭОС </v>
          </cell>
          <cell r="AS26">
            <v>67000</v>
          </cell>
        </row>
        <row r="27">
          <cell r="A27" t="str">
            <v>65115-3094-48(A5)</v>
          </cell>
          <cell r="B27">
            <v>3535000</v>
          </cell>
          <cell r="C27">
            <v>1.0181046676096182</v>
          </cell>
          <cell r="D27">
            <v>3599000</v>
          </cell>
          <cell r="E27">
            <v>3271000</v>
          </cell>
          <cell r="F27">
            <v>0</v>
          </cell>
          <cell r="G27">
            <v>80000</v>
          </cell>
          <cell r="I27">
            <v>20000</v>
          </cell>
          <cell r="L27">
            <v>7000</v>
          </cell>
          <cell r="N27">
            <v>51200</v>
          </cell>
          <cell r="O27">
            <v>5000</v>
          </cell>
          <cell r="V27">
            <v>15400</v>
          </cell>
          <cell r="X27">
            <v>5000</v>
          </cell>
          <cell r="Y27">
            <v>20000</v>
          </cell>
          <cell r="Z27">
            <v>12000</v>
          </cell>
          <cell r="AB27">
            <v>1000</v>
          </cell>
          <cell r="AC27">
            <v>16000</v>
          </cell>
          <cell r="AE27">
            <v>95000</v>
          </cell>
          <cell r="AF27" t="str">
            <v>6х4</v>
          </cell>
          <cell r="AG27">
            <v>2</v>
          </cell>
          <cell r="AH27">
            <v>17.399999999999999</v>
          </cell>
          <cell r="AI27">
            <v>300</v>
          </cell>
          <cell r="AJ27">
            <v>292</v>
          </cell>
          <cell r="AK27" t="str">
            <v>ZF9</v>
          </cell>
          <cell r="AL27">
            <v>5.94</v>
          </cell>
          <cell r="AM27">
            <v>6900</v>
          </cell>
          <cell r="AN27">
            <v>1</v>
          </cell>
          <cell r="AO27" t="str">
            <v>11.00R20 11R22,5</v>
          </cell>
          <cell r="AP27">
            <v>350</v>
          </cell>
          <cell r="AQ27" t="str">
            <v>шк-пет.</v>
          </cell>
          <cell r="AR27" t="str">
            <v xml:space="preserve">МКБ, МОБ, дв. Cummins ISB6.7E5 300 (Е-5), ТНВД BOSCH, система нейтрализации ОГ(AdBlue), Common Rail, ДЗК, аэродинам.козырек,  УВЭОС </v>
          </cell>
          <cell r="AS27">
            <v>64000</v>
          </cell>
        </row>
        <row r="28">
          <cell r="A28" t="str">
            <v>65115-773094-50</v>
          </cell>
          <cell r="B28">
            <v>3455000</v>
          </cell>
          <cell r="C28">
            <v>1.0185238784370478</v>
          </cell>
          <cell r="D28">
            <v>3519000</v>
          </cell>
          <cell r="E28">
            <v>3271000</v>
          </cell>
          <cell r="I28">
            <v>20000</v>
          </cell>
          <cell r="L28">
            <v>7000</v>
          </cell>
          <cell r="N28">
            <v>51200</v>
          </cell>
          <cell r="O28">
            <v>5000</v>
          </cell>
          <cell r="V28">
            <v>15400</v>
          </cell>
          <cell r="X28">
            <v>5000</v>
          </cell>
          <cell r="Y28">
            <v>20000</v>
          </cell>
          <cell r="Z28">
            <v>12000</v>
          </cell>
          <cell r="AB28">
            <v>1000</v>
          </cell>
          <cell r="AC28">
            <v>16000</v>
          </cell>
          <cell r="AE28">
            <v>95000</v>
          </cell>
          <cell r="AF28" t="str">
            <v>6х4</v>
          </cell>
          <cell r="AG28">
            <v>2</v>
          </cell>
          <cell r="AH28">
            <v>16.84</v>
          </cell>
          <cell r="AI28">
            <v>300</v>
          </cell>
          <cell r="AJ28">
            <v>300</v>
          </cell>
          <cell r="AK28">
            <v>154</v>
          </cell>
          <cell r="AL28">
            <v>4.9800000000000004</v>
          </cell>
          <cell r="AM28">
            <v>7020</v>
          </cell>
          <cell r="AN28">
            <v>1</v>
          </cell>
          <cell r="AO28" t="str">
            <v>11.00R20 11R22,5</v>
          </cell>
          <cell r="AP28">
            <v>350</v>
          </cell>
          <cell r="AQ28" t="str">
            <v>шк-пет.</v>
          </cell>
          <cell r="AR28" t="str">
            <v xml:space="preserve">МКБ, МОБ, дв. КАМАЗ 740.705-300 (Е-5), ТНВД BOSCH, система нейтрализ. ОГ(AdBlue), Common Rail, ДЗК, аэродинам.козырек, УВЭОС </v>
          </cell>
          <cell r="AS28">
            <v>64000</v>
          </cell>
        </row>
        <row r="29">
          <cell r="A29" t="str">
            <v>65115-3094-50</v>
          </cell>
          <cell r="B29">
            <v>3562000</v>
          </cell>
          <cell r="C29">
            <v>1.0179674340258282</v>
          </cell>
          <cell r="D29">
            <v>3626000</v>
          </cell>
          <cell r="E29">
            <v>3271000</v>
          </cell>
          <cell r="G29">
            <v>80000</v>
          </cell>
          <cell r="I29">
            <v>20000</v>
          </cell>
          <cell r="L29">
            <v>7000</v>
          </cell>
          <cell r="M29">
            <v>26700</v>
          </cell>
          <cell r="N29">
            <v>51200</v>
          </cell>
          <cell r="O29">
            <v>5000</v>
          </cell>
          <cell r="V29">
            <v>15400</v>
          </cell>
          <cell r="X29">
            <v>5000</v>
          </cell>
          <cell r="Y29">
            <v>20000</v>
          </cell>
          <cell r="Z29">
            <v>12000</v>
          </cell>
          <cell r="AB29">
            <v>1000</v>
          </cell>
          <cell r="AC29">
            <v>16000</v>
          </cell>
          <cell r="AE29">
            <v>95000</v>
          </cell>
          <cell r="AF29" t="str">
            <v>6х4</v>
          </cell>
          <cell r="AG29">
            <v>2</v>
          </cell>
          <cell r="AH29">
            <v>16.84</v>
          </cell>
          <cell r="AI29">
            <v>300</v>
          </cell>
          <cell r="AJ29">
            <v>300</v>
          </cell>
          <cell r="AK29" t="str">
            <v>ZF9</v>
          </cell>
          <cell r="AL29">
            <v>4.9800000000000004</v>
          </cell>
          <cell r="AM29">
            <v>7020</v>
          </cell>
          <cell r="AN29">
            <v>1</v>
          </cell>
          <cell r="AO29" t="str">
            <v>11.00R20 11R22,5</v>
          </cell>
          <cell r="AP29">
            <v>350</v>
          </cell>
          <cell r="AQ29" t="str">
            <v>шк-пет.</v>
          </cell>
          <cell r="AR29" t="str">
            <v xml:space="preserve">МКБ, МОБ, дв. КАМАЗ 740.705-300 (Е-5), ТНВД BOSCH, система нейтрализ. ОГ(AdBlue), Common Rail, ДЗК, аэродинам.козырек,  тахограф российского стандарта с блоком СКЗИ, УВЭОС </v>
          </cell>
          <cell r="AS29">
            <v>64000</v>
          </cell>
        </row>
        <row r="30">
          <cell r="A30" t="str">
            <v>65115-3932-48(A5)</v>
          </cell>
          <cell r="B30">
            <v>3443000</v>
          </cell>
          <cell r="C30">
            <v>1.01626488527447</v>
          </cell>
          <cell r="D30">
            <v>3499000</v>
          </cell>
          <cell r="E30">
            <v>3271000</v>
          </cell>
          <cell r="F30">
            <v>0</v>
          </cell>
          <cell r="G30">
            <v>80000</v>
          </cell>
          <cell r="L30">
            <v>7000</v>
          </cell>
          <cell r="O30">
            <v>5000</v>
          </cell>
          <cell r="V30">
            <v>15400</v>
          </cell>
          <cell r="X30">
            <v>5000</v>
          </cell>
          <cell r="AA30">
            <v>3000</v>
          </cell>
          <cell r="AB30">
            <v>1000</v>
          </cell>
          <cell r="AC30">
            <v>16000</v>
          </cell>
          <cell r="AE30">
            <v>95000</v>
          </cell>
          <cell r="AF30" t="str">
            <v>6х4</v>
          </cell>
          <cell r="AG30">
            <v>2</v>
          </cell>
          <cell r="AH30">
            <v>17.8</v>
          </cell>
          <cell r="AI30">
            <v>300</v>
          </cell>
          <cell r="AJ30">
            <v>292</v>
          </cell>
          <cell r="AK30" t="str">
            <v>ZF9</v>
          </cell>
          <cell r="AL30">
            <v>5.43</v>
          </cell>
          <cell r="AM30">
            <v>4570</v>
          </cell>
          <cell r="AN30" t="str">
            <v>─</v>
          </cell>
          <cell r="AO30" t="str">
            <v>11.00R20 11R22,5</v>
          </cell>
          <cell r="AP30">
            <v>350</v>
          </cell>
          <cell r="AQ30" t="str">
            <v>─</v>
          </cell>
          <cell r="AR30" t="str">
            <v>МКБ, МОБ, дв. Cummins ISB6.7E5 300 (Е-5), ТНВД BOSCH, система нейтрализ. ОГ(AdBlue), Common Rail, аэродинам.козырек, ДЗК, УВЭОС</v>
          </cell>
          <cell r="AS30">
            <v>56000</v>
          </cell>
        </row>
        <row r="31">
          <cell r="A31" t="str">
            <v>65115-773932-50</v>
          </cell>
          <cell r="B31">
            <v>3374000</v>
          </cell>
          <cell r="C31">
            <v>1.0165975103734439</v>
          </cell>
          <cell r="D31">
            <v>3430000</v>
          </cell>
          <cell r="E31">
            <v>3271000</v>
          </cell>
          <cell r="L31">
            <v>7000</v>
          </cell>
          <cell r="O31">
            <v>5000</v>
          </cell>
          <cell r="R31">
            <v>4000</v>
          </cell>
          <cell r="V31">
            <v>15400</v>
          </cell>
          <cell r="W31">
            <v>7000</v>
          </cell>
          <cell r="X31">
            <v>5000</v>
          </cell>
          <cell r="AA31">
            <v>3000</v>
          </cell>
          <cell r="AB31">
            <v>1000</v>
          </cell>
          <cell r="AC31">
            <v>16000</v>
          </cell>
          <cell r="AE31">
            <v>95000</v>
          </cell>
          <cell r="AF31" t="str">
            <v>6х4</v>
          </cell>
          <cell r="AG31">
            <v>2</v>
          </cell>
          <cell r="AH31">
            <v>17.2</v>
          </cell>
          <cell r="AI31">
            <v>300</v>
          </cell>
          <cell r="AJ31">
            <v>300</v>
          </cell>
          <cell r="AK31">
            <v>154</v>
          </cell>
          <cell r="AL31">
            <v>4.9800000000000004</v>
          </cell>
          <cell r="AM31">
            <v>4545</v>
          </cell>
          <cell r="AN31" t="str">
            <v>─</v>
          </cell>
          <cell r="AO31" t="str">
            <v>11.00R20 11R22,5</v>
          </cell>
          <cell r="AP31">
            <v>350</v>
          </cell>
          <cell r="AQ31" t="str">
            <v>─</v>
          </cell>
          <cell r="AR31" t="str">
            <v>МКБ, МОБ, дв. КАМАЗ 740.705-300 (Е-5), ТНВД BOSCH, система нейтрализ. ОГ(AdBlue), Common Rail, аэродинам.козырек, ДЗК, боковая защита, УВЭОС</v>
          </cell>
          <cell r="AS31">
            <v>56000</v>
          </cell>
        </row>
        <row r="32">
          <cell r="A32" t="str">
            <v>65115-3950-48(A5)</v>
          </cell>
          <cell r="B32">
            <v>3365000</v>
          </cell>
          <cell r="C32">
            <v>1.0166419019316493</v>
          </cell>
          <cell r="D32">
            <v>3421000</v>
          </cell>
          <cell r="E32">
            <v>3271000</v>
          </cell>
          <cell r="F32">
            <v>0</v>
          </cell>
          <cell r="G32">
            <v>-25000</v>
          </cell>
          <cell r="L32">
            <v>7000</v>
          </cell>
          <cell r="N32">
            <v>20000</v>
          </cell>
          <cell r="O32">
            <v>5000</v>
          </cell>
          <cell r="R32">
            <v>4000</v>
          </cell>
          <cell r="U32">
            <v>3000</v>
          </cell>
          <cell r="V32">
            <v>15400</v>
          </cell>
          <cell r="X32">
            <v>5000</v>
          </cell>
          <cell r="AA32">
            <v>3000</v>
          </cell>
          <cell r="AB32">
            <v>1000</v>
          </cell>
          <cell r="AC32">
            <v>16000</v>
          </cell>
          <cell r="AE32">
            <v>95000</v>
          </cell>
          <cell r="AF32" t="str">
            <v>6х4</v>
          </cell>
          <cell r="AG32">
            <v>2</v>
          </cell>
          <cell r="AH32">
            <v>17.324999999999999</v>
          </cell>
          <cell r="AI32">
            <v>300</v>
          </cell>
          <cell r="AJ32">
            <v>292</v>
          </cell>
          <cell r="AK32">
            <v>144</v>
          </cell>
          <cell r="AL32">
            <v>5.43</v>
          </cell>
          <cell r="AM32">
            <v>5780</v>
          </cell>
          <cell r="AN32" t="str">
            <v>─</v>
          </cell>
          <cell r="AO32" t="str">
            <v>11.00R20 11R22,5</v>
          </cell>
          <cell r="AP32">
            <v>350</v>
          </cell>
          <cell r="AQ32" t="str">
            <v>─</v>
          </cell>
          <cell r="AR32" t="str">
            <v>МКБ, МОБ, дв. Cummins ISB6.7E5 300 (Е-5), ТНВД BOSCH, система нейтрализ. ОГ(AdBlue), Common Rail, аэродинам.козырек, без КОМ МП-97, ДЗК, УВЭОС</v>
          </cell>
          <cell r="AS32">
            <v>56000</v>
          </cell>
        </row>
        <row r="33">
          <cell r="A33" t="str">
            <v>65115-3962-48(A5)</v>
          </cell>
          <cell r="B33">
            <v>3346000</v>
          </cell>
          <cell r="C33">
            <v>1.0167364016736402</v>
          </cell>
          <cell r="D33">
            <v>3402000</v>
          </cell>
          <cell r="E33">
            <v>3271000</v>
          </cell>
          <cell r="F33">
            <v>0</v>
          </cell>
          <cell r="G33">
            <v>80000</v>
          </cell>
          <cell r="L33">
            <v>7000</v>
          </cell>
          <cell r="N33">
            <v>20000</v>
          </cell>
          <cell r="O33">
            <v>4000</v>
          </cell>
          <cell r="R33">
            <v>4000</v>
          </cell>
          <cell r="AC33">
            <v>16000</v>
          </cell>
          <cell r="AF33" t="str">
            <v>6х4</v>
          </cell>
          <cell r="AG33">
            <v>2</v>
          </cell>
          <cell r="AH33">
            <v>15.28</v>
          </cell>
          <cell r="AI33">
            <v>300</v>
          </cell>
          <cell r="AJ33">
            <v>292</v>
          </cell>
          <cell r="AK33" t="str">
            <v>ZF9</v>
          </cell>
          <cell r="AL33">
            <v>5.43</v>
          </cell>
          <cell r="AM33">
            <v>5780</v>
          </cell>
          <cell r="AN33" t="str">
            <v>─</v>
          </cell>
          <cell r="AO33" t="str">
            <v>10.00R20 11R22,5</v>
          </cell>
          <cell r="AP33">
            <v>210</v>
          </cell>
          <cell r="AQ33" t="str">
            <v>─</v>
          </cell>
          <cell r="AR33" t="str">
            <v>МКБ, МОБ, дв. Cummins ISB6.7E5 300 (Е-5), ТНВД BOSCH, система нейтрализ. ОГ(AdBlue), аэродинам.козырек, Common Rail, ДЗК, УВЭОС</v>
          </cell>
          <cell r="AS33">
            <v>56000</v>
          </cell>
        </row>
        <row r="34">
          <cell r="A34" t="str">
            <v>65115-773962-50</v>
          </cell>
          <cell r="B34">
            <v>3269000</v>
          </cell>
          <cell r="C34">
            <v>1.0171306209850106</v>
          </cell>
          <cell r="D34">
            <v>3325000</v>
          </cell>
          <cell r="E34">
            <v>3271000</v>
          </cell>
          <cell r="L34">
            <v>7000</v>
          </cell>
          <cell r="N34">
            <v>20000</v>
          </cell>
          <cell r="O34">
            <v>4000</v>
          </cell>
          <cell r="W34">
            <v>7000</v>
          </cell>
          <cell r="AC34">
            <v>16000</v>
          </cell>
          <cell r="AF34" t="str">
            <v>6х4</v>
          </cell>
          <cell r="AG34">
            <v>2</v>
          </cell>
          <cell r="AH34">
            <v>14.72</v>
          </cell>
          <cell r="AI34">
            <v>300</v>
          </cell>
          <cell r="AJ34">
            <v>300</v>
          </cell>
          <cell r="AK34">
            <v>154</v>
          </cell>
          <cell r="AL34">
            <v>4.9800000000000004</v>
          </cell>
          <cell r="AM34">
            <v>5755</v>
          </cell>
          <cell r="AN34" t="str">
            <v>─</v>
          </cell>
          <cell r="AO34" t="str">
            <v>10.00R20 11R22,5</v>
          </cell>
          <cell r="AP34">
            <v>210</v>
          </cell>
          <cell r="AQ34" t="str">
            <v>─</v>
          </cell>
          <cell r="AR34" t="str">
            <v>МКБ, МОБ, дв. КАМАЗ 740.705-300 (Е-5), ТНВД BOSCH, система нейтрализ. ОГ(AdBlue), аэродинам.козырек, боковая защита, Common Rail, ДЗК, УВЭОС</v>
          </cell>
          <cell r="AS34">
            <v>56000</v>
          </cell>
        </row>
        <row r="35">
          <cell r="A35" t="str">
            <v>65115-3964-48(A5)</v>
          </cell>
          <cell r="B35">
            <v>3459000</v>
          </cell>
          <cell r="C35">
            <v>1.022260769008384</v>
          </cell>
          <cell r="D35">
            <v>3536000</v>
          </cell>
          <cell r="E35">
            <v>3271000</v>
          </cell>
          <cell r="F35">
            <v>0</v>
          </cell>
          <cell r="G35">
            <v>80000</v>
          </cell>
          <cell r="I35">
            <v>20000</v>
          </cell>
          <cell r="M35">
            <v>26700</v>
          </cell>
          <cell r="N35">
            <v>20000</v>
          </cell>
          <cell r="O35">
            <v>5000</v>
          </cell>
          <cell r="P35">
            <v>3000</v>
          </cell>
          <cell r="R35">
            <v>4000</v>
          </cell>
          <cell r="S35">
            <v>22000</v>
          </cell>
          <cell r="T35">
            <v>27000</v>
          </cell>
          <cell r="U35">
            <v>3000</v>
          </cell>
          <cell r="X35">
            <v>5000</v>
          </cell>
          <cell r="Y35">
            <v>20000</v>
          </cell>
          <cell r="Z35">
            <v>12000</v>
          </cell>
          <cell r="AB35">
            <v>1000</v>
          </cell>
          <cell r="AC35">
            <v>16000</v>
          </cell>
          <cell r="AF35" t="str">
            <v>6х4</v>
          </cell>
          <cell r="AG35">
            <v>2</v>
          </cell>
          <cell r="AH35">
            <v>15.07</v>
          </cell>
          <cell r="AI35">
            <v>300</v>
          </cell>
          <cell r="AJ35">
            <v>292</v>
          </cell>
          <cell r="AK35" t="str">
            <v>ZF9</v>
          </cell>
          <cell r="AL35">
            <v>5.94</v>
          </cell>
          <cell r="AM35">
            <v>5530</v>
          </cell>
          <cell r="AN35">
            <v>1</v>
          </cell>
          <cell r="AO35" t="str">
            <v>10.00R20 11R22,5</v>
          </cell>
          <cell r="AP35">
            <v>350</v>
          </cell>
          <cell r="AQ35" t="str">
            <v>шк-пет.</v>
          </cell>
          <cell r="AR35" t="str">
            <v>МКБ, МОБ, дв. Cummins ISB6.7E5 300 (Е-5), система нейтрализ. ОГ(AdBlue), Common Rail, ТНВД BOSCH, КОМ с насосом, выхл.вверх, защ.кожух ТБ, ДЗК, тахограф российского стандарта с блоком СКЗИ, УВЭОС</v>
          </cell>
          <cell r="AS35">
            <v>77000</v>
          </cell>
        </row>
        <row r="36">
          <cell r="A36" t="str">
            <v>65115-3964-50</v>
          </cell>
          <cell r="B36">
            <v>3459000</v>
          </cell>
          <cell r="C36">
            <v>1.022260769008384</v>
          </cell>
          <cell r="D36">
            <v>3536000</v>
          </cell>
          <cell r="E36">
            <v>3271000</v>
          </cell>
          <cell r="G36">
            <v>80000</v>
          </cell>
          <cell r="I36">
            <v>20000</v>
          </cell>
          <cell r="M36">
            <v>26700</v>
          </cell>
          <cell r="N36">
            <v>20000</v>
          </cell>
          <cell r="O36">
            <v>5000</v>
          </cell>
          <cell r="P36">
            <v>3000</v>
          </cell>
          <cell r="R36">
            <v>4000</v>
          </cell>
          <cell r="S36">
            <v>22000</v>
          </cell>
          <cell r="T36">
            <v>27000</v>
          </cell>
          <cell r="U36">
            <v>3000</v>
          </cell>
          <cell r="X36">
            <v>5000</v>
          </cell>
          <cell r="Y36">
            <v>20000</v>
          </cell>
          <cell r="Z36">
            <v>12000</v>
          </cell>
          <cell r="AB36">
            <v>1000</v>
          </cell>
          <cell r="AC36">
            <v>16000</v>
          </cell>
          <cell r="AF36" t="str">
            <v>6х4</v>
          </cell>
          <cell r="AG36">
            <v>2</v>
          </cell>
          <cell r="AH36">
            <v>14.51</v>
          </cell>
          <cell r="AI36">
            <v>300</v>
          </cell>
          <cell r="AJ36">
            <v>300</v>
          </cell>
          <cell r="AK36" t="str">
            <v>ZF9</v>
          </cell>
          <cell r="AL36">
            <v>4.9800000000000004</v>
          </cell>
          <cell r="AM36">
            <v>5500</v>
          </cell>
          <cell r="AN36">
            <v>1</v>
          </cell>
          <cell r="AO36" t="str">
            <v>10.00R20 11R22,5</v>
          </cell>
          <cell r="AP36">
            <v>350</v>
          </cell>
          <cell r="AQ36" t="str">
            <v>шк-пет.</v>
          </cell>
          <cell r="AR36" t="str">
            <v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v>
          </cell>
          <cell r="AS36">
            <v>77000</v>
          </cell>
        </row>
        <row r="37">
          <cell r="A37" t="str">
            <v>65115-3966-48(A5)</v>
          </cell>
          <cell r="B37">
            <v>3553000</v>
          </cell>
          <cell r="C37">
            <v>1.0194202082746975</v>
          </cell>
          <cell r="D37">
            <v>3622000</v>
          </cell>
          <cell r="E37">
            <v>3271000</v>
          </cell>
          <cell r="F37">
            <v>0</v>
          </cell>
          <cell r="G37">
            <v>80000</v>
          </cell>
          <cell r="M37">
            <v>26700</v>
          </cell>
          <cell r="N37">
            <v>20000</v>
          </cell>
          <cell r="O37">
            <v>5000</v>
          </cell>
          <cell r="P37">
            <v>3000</v>
          </cell>
          <cell r="R37">
            <v>4000</v>
          </cell>
          <cell r="S37">
            <v>22000</v>
          </cell>
          <cell r="T37">
            <v>27000</v>
          </cell>
          <cell r="U37">
            <v>3000</v>
          </cell>
          <cell r="V37">
            <v>15400</v>
          </cell>
          <cell r="Y37">
            <v>20000</v>
          </cell>
          <cell r="Z37">
            <v>12000</v>
          </cell>
          <cell r="AB37">
            <v>1000</v>
          </cell>
          <cell r="AC37">
            <v>16000</v>
          </cell>
          <cell r="AE37">
            <v>95000</v>
          </cell>
          <cell r="AF37" t="str">
            <v>6х4</v>
          </cell>
          <cell r="AG37">
            <v>2</v>
          </cell>
          <cell r="AH37">
            <v>17.739999999999998</v>
          </cell>
          <cell r="AI37">
            <v>300</v>
          </cell>
          <cell r="AJ37">
            <v>292</v>
          </cell>
          <cell r="AK37" t="str">
            <v>ZF9</v>
          </cell>
          <cell r="AL37">
            <v>5.94</v>
          </cell>
          <cell r="AM37">
            <v>5780</v>
          </cell>
          <cell r="AN37" t="str">
            <v>─</v>
          </cell>
          <cell r="AO37" t="str">
            <v>11.00R20 11R22,5</v>
          </cell>
          <cell r="AP37">
            <v>350</v>
          </cell>
          <cell r="AQ37" t="str">
            <v>шк-пет.</v>
          </cell>
          <cell r="AR37" t="str">
            <v xml:space="preserve">МКБ, МОБ, дв. Cummins ISB6.7E5 300 (Е-5), ТНВД BOSCH, система нейтрализ. ОГ(AdBlue), Common Rail, КОМ с насосом, выхл.вверх, защ.кожух ТБ, ДЗК, тахограф российского стандарта с блоком СКЗИ, УВЭОС </v>
          </cell>
          <cell r="AS37">
            <v>69000</v>
          </cell>
        </row>
        <row r="38">
          <cell r="A38" t="str">
            <v>65115-3966-50</v>
          </cell>
          <cell r="B38">
            <v>3553000</v>
          </cell>
          <cell r="C38">
            <v>1.0194202082746975</v>
          </cell>
          <cell r="D38">
            <v>3622000</v>
          </cell>
          <cell r="E38">
            <v>3271000</v>
          </cell>
          <cell r="G38">
            <v>80000</v>
          </cell>
          <cell r="M38">
            <v>26700</v>
          </cell>
          <cell r="N38">
            <v>20000</v>
          </cell>
          <cell r="O38">
            <v>5000</v>
          </cell>
          <cell r="P38">
            <v>3000</v>
          </cell>
          <cell r="R38">
            <v>4000</v>
          </cell>
          <cell r="S38">
            <v>22000</v>
          </cell>
          <cell r="T38">
            <v>27000</v>
          </cell>
          <cell r="U38">
            <v>3000</v>
          </cell>
          <cell r="V38">
            <v>15400</v>
          </cell>
          <cell r="Y38">
            <v>20000</v>
          </cell>
          <cell r="Z38">
            <v>12000</v>
          </cell>
          <cell r="AB38">
            <v>1000</v>
          </cell>
          <cell r="AC38">
            <v>16000</v>
          </cell>
          <cell r="AE38">
            <v>95000</v>
          </cell>
          <cell r="AF38" t="str">
            <v>6х4</v>
          </cell>
          <cell r="AG38">
            <v>2</v>
          </cell>
          <cell r="AH38">
            <v>17.18</v>
          </cell>
          <cell r="AI38">
            <v>300</v>
          </cell>
          <cell r="AJ38">
            <v>300</v>
          </cell>
          <cell r="AK38" t="str">
            <v>ZF9</v>
          </cell>
          <cell r="AL38">
            <v>4.9800000000000004</v>
          </cell>
          <cell r="AM38">
            <v>5500</v>
          </cell>
          <cell r="AN38" t="str">
            <v>─</v>
          </cell>
          <cell r="AO38" t="str">
            <v>11.00R20 11R22,5</v>
          </cell>
          <cell r="AP38">
            <v>350</v>
          </cell>
          <cell r="AQ38" t="str">
            <v>шк-пет.</v>
          </cell>
          <cell r="AR38" t="str">
            <v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v>
          </cell>
          <cell r="AS38">
            <v>69000</v>
          </cell>
        </row>
        <row r="39">
          <cell r="A39" t="str">
            <v>65115-3967-48(A5)</v>
          </cell>
          <cell r="B39">
            <v>3385000</v>
          </cell>
          <cell r="C39">
            <v>1.0174298375184638</v>
          </cell>
          <cell r="D39">
            <v>3444000</v>
          </cell>
          <cell r="E39">
            <v>3271000</v>
          </cell>
          <cell r="F39">
            <v>0</v>
          </cell>
          <cell r="G39">
            <v>80000</v>
          </cell>
          <cell r="L39">
            <v>7000</v>
          </cell>
          <cell r="N39">
            <v>20000</v>
          </cell>
          <cell r="O39">
            <v>4000</v>
          </cell>
          <cell r="R39">
            <v>4000</v>
          </cell>
          <cell r="S39">
            <v>22000</v>
          </cell>
          <cell r="U39">
            <v>3000</v>
          </cell>
          <cell r="V39">
            <v>15400</v>
          </cell>
          <cell r="AB39">
            <v>1000</v>
          </cell>
          <cell r="AC39">
            <v>16000</v>
          </cell>
          <cell r="AF39" t="str">
            <v>6х4</v>
          </cell>
          <cell r="AG39">
            <v>2</v>
          </cell>
          <cell r="AH39">
            <v>15.28</v>
          </cell>
          <cell r="AI39">
            <v>300</v>
          </cell>
          <cell r="AJ39">
            <v>292</v>
          </cell>
          <cell r="AK39" t="str">
            <v>ZF9</v>
          </cell>
          <cell r="AL39">
            <v>5.43</v>
          </cell>
          <cell r="AM39">
            <v>5780</v>
          </cell>
          <cell r="AN39" t="str">
            <v>─</v>
          </cell>
          <cell r="AO39" t="str">
            <v>10.00R20 11R22,5</v>
          </cell>
          <cell r="AP39">
            <v>210</v>
          </cell>
          <cell r="AQ39" t="str">
            <v>─</v>
          </cell>
          <cell r="AR39" t="str">
            <v>МКБ, МОБ, дв. Cummins ISB6.7E5 300 (Е-5), ТНВД BOSCH, система нейтрализации ОГ(AdBlue), Common Rail, аэродинам.козырек, ДЗК, КОМ ZF,  УВЭОС</v>
          </cell>
          <cell r="AS39">
            <v>59000</v>
          </cell>
        </row>
        <row r="40">
          <cell r="A40" t="str">
            <v>65115-3967-50</v>
          </cell>
          <cell r="B40">
            <v>3385000</v>
          </cell>
          <cell r="C40">
            <v>1.0174298375184638</v>
          </cell>
          <cell r="D40">
            <v>3444000</v>
          </cell>
          <cell r="E40">
            <v>3271000</v>
          </cell>
          <cell r="G40">
            <v>80000</v>
          </cell>
          <cell r="L40">
            <v>7000</v>
          </cell>
          <cell r="N40">
            <v>20000</v>
          </cell>
          <cell r="O40">
            <v>4000</v>
          </cell>
          <cell r="R40">
            <v>4000</v>
          </cell>
          <cell r="S40">
            <v>22000</v>
          </cell>
          <cell r="U40">
            <v>3000</v>
          </cell>
          <cell r="V40">
            <v>15400</v>
          </cell>
          <cell r="AB40">
            <v>1000</v>
          </cell>
          <cell r="AC40">
            <v>16000</v>
          </cell>
          <cell r="AF40" t="str">
            <v>6х4</v>
          </cell>
          <cell r="AG40">
            <v>2</v>
          </cell>
          <cell r="AH40">
            <v>14.72</v>
          </cell>
          <cell r="AI40">
            <v>300</v>
          </cell>
          <cell r="AJ40">
            <v>300</v>
          </cell>
          <cell r="AK40" t="str">
            <v>ZF9</v>
          </cell>
          <cell r="AL40">
            <v>4.9800000000000004</v>
          </cell>
          <cell r="AM40">
            <v>5755</v>
          </cell>
          <cell r="AN40" t="str">
            <v>─</v>
          </cell>
          <cell r="AO40" t="str">
            <v>10.00R20 11R22,5</v>
          </cell>
          <cell r="AP40">
            <v>210</v>
          </cell>
          <cell r="AQ40" t="str">
            <v>─</v>
          </cell>
          <cell r="AR40" t="str">
            <v>МКБ, МОБ, дв. КАМАЗ 740.705-300 (Е-5), ТНВД BOSCH, система нейтрализации ОГ(AdBlue), Common Rail, ДЗК, аэродинам.козырек, КОМ ZF, УВЭОС</v>
          </cell>
          <cell r="AS40">
            <v>59000</v>
          </cell>
        </row>
        <row r="41">
          <cell r="A41" t="str">
            <v>65115-3968-48(A5)</v>
          </cell>
          <cell r="B41">
            <v>3483000</v>
          </cell>
          <cell r="C41">
            <v>1.0169394200401953</v>
          </cell>
          <cell r="D41">
            <v>3542000</v>
          </cell>
          <cell r="E41">
            <v>3271000</v>
          </cell>
          <cell r="F41">
            <v>0</v>
          </cell>
          <cell r="G41">
            <v>80000</v>
          </cell>
          <cell r="L41">
            <v>7000</v>
          </cell>
          <cell r="N41">
            <v>20000</v>
          </cell>
          <cell r="O41">
            <v>4000</v>
          </cell>
          <cell r="R41">
            <v>4000</v>
          </cell>
          <cell r="S41">
            <v>22000</v>
          </cell>
          <cell r="U41">
            <v>3000</v>
          </cell>
          <cell r="V41">
            <v>15400</v>
          </cell>
          <cell r="AA41">
            <v>3000</v>
          </cell>
          <cell r="AB41">
            <v>1000</v>
          </cell>
          <cell r="AC41">
            <v>16000</v>
          </cell>
          <cell r="AE41">
            <v>95000</v>
          </cell>
          <cell r="AF41" t="str">
            <v>6х4</v>
          </cell>
          <cell r="AG41">
            <v>2</v>
          </cell>
          <cell r="AH41">
            <v>17.899999999999999</v>
          </cell>
          <cell r="AI41">
            <v>300</v>
          </cell>
          <cell r="AJ41">
            <v>292</v>
          </cell>
          <cell r="AK41" t="str">
            <v>ZF9</v>
          </cell>
          <cell r="AL41">
            <v>5.43</v>
          </cell>
          <cell r="AM41">
            <v>5780</v>
          </cell>
          <cell r="AN41" t="str">
            <v>─</v>
          </cell>
          <cell r="AO41" t="str">
            <v>11.00R20 11R22,5</v>
          </cell>
          <cell r="AP41">
            <v>210</v>
          </cell>
          <cell r="AQ41" t="str">
            <v>─</v>
          </cell>
          <cell r="AR41" t="str">
            <v>МКБ, МОБ, дв. Cummins ISB6.7E5 300 (Е-5), ТНВД BOSCH, система нейтрализ. ОГ(AdBlue), Common Rail, КОМ ZF, аэродинам.козырек, ДЗК,  УВЭОС</v>
          </cell>
          <cell r="AS41">
            <v>59000</v>
          </cell>
        </row>
        <row r="42">
          <cell r="A42" t="str">
            <v>65115-3968-50</v>
          </cell>
          <cell r="B42">
            <v>3483000</v>
          </cell>
          <cell r="C42">
            <v>1.0169394200401953</v>
          </cell>
          <cell r="D42">
            <v>3542000</v>
          </cell>
          <cell r="E42">
            <v>3271000</v>
          </cell>
          <cell r="G42">
            <v>80000</v>
          </cell>
          <cell r="L42">
            <v>7000</v>
          </cell>
          <cell r="N42">
            <v>20000</v>
          </cell>
          <cell r="O42">
            <v>4000</v>
          </cell>
          <cell r="R42">
            <v>4000</v>
          </cell>
          <cell r="S42">
            <v>22000</v>
          </cell>
          <cell r="U42">
            <v>3000</v>
          </cell>
          <cell r="V42">
            <v>15400</v>
          </cell>
          <cell r="AA42">
            <v>3000</v>
          </cell>
          <cell r="AB42">
            <v>1000</v>
          </cell>
          <cell r="AC42">
            <v>16000</v>
          </cell>
          <cell r="AE42">
            <v>95000</v>
          </cell>
          <cell r="AF42" t="str">
            <v>6х4</v>
          </cell>
          <cell r="AG42">
            <v>2</v>
          </cell>
          <cell r="AH42">
            <v>17.34</v>
          </cell>
          <cell r="AI42">
            <v>300</v>
          </cell>
          <cell r="AJ42">
            <v>300</v>
          </cell>
          <cell r="AK42" t="str">
            <v>ZF9</v>
          </cell>
          <cell r="AL42">
            <v>4.9800000000000004</v>
          </cell>
          <cell r="AM42">
            <v>5755</v>
          </cell>
          <cell r="AN42" t="str">
            <v>─</v>
          </cell>
          <cell r="AO42" t="str">
            <v>11.00R20 11R22,5</v>
          </cell>
          <cell r="AP42">
            <v>210</v>
          </cell>
          <cell r="AQ42" t="str">
            <v>─</v>
          </cell>
          <cell r="AR42" t="str">
            <v>МКБ, МОБ, дв. КАМАЗ 740.705-300 (Е-5), ТНВД BOSCH, система нейтрализ. ОГ(AdBlue), Common Rail, КОМ ZF, аэродинам.козырек, ДЗК,  УВЭОС</v>
          </cell>
          <cell r="AS42">
            <v>59000</v>
          </cell>
        </row>
        <row r="43">
          <cell r="A43" t="str">
            <v>65115-3971-48(A5)</v>
          </cell>
          <cell r="B43">
            <v>3564000</v>
          </cell>
          <cell r="C43">
            <v>1.0182379349046016</v>
          </cell>
          <cell r="D43">
            <v>3629000</v>
          </cell>
          <cell r="E43">
            <v>3271000</v>
          </cell>
          <cell r="F43">
            <v>0</v>
          </cell>
          <cell r="G43">
            <v>80000</v>
          </cell>
          <cell r="H43">
            <v>10000</v>
          </cell>
          <cell r="L43">
            <v>7000</v>
          </cell>
          <cell r="N43">
            <v>20000</v>
          </cell>
          <cell r="O43">
            <v>5000</v>
          </cell>
          <cell r="S43">
            <v>105000</v>
          </cell>
          <cell r="U43">
            <v>3000</v>
          </cell>
          <cell r="V43">
            <v>15400</v>
          </cell>
          <cell r="AB43">
            <v>1000</v>
          </cell>
          <cell r="AC43">
            <v>16000</v>
          </cell>
          <cell r="AE43">
            <v>95000</v>
          </cell>
          <cell r="AF43" t="str">
            <v>6х4</v>
          </cell>
          <cell r="AG43">
            <v>2</v>
          </cell>
          <cell r="AH43">
            <v>17.635000000000002</v>
          </cell>
          <cell r="AI43">
            <v>300</v>
          </cell>
          <cell r="AJ43">
            <v>292</v>
          </cell>
          <cell r="AK43" t="str">
            <v>ZF9</v>
          </cell>
          <cell r="AL43">
            <v>5.43</v>
          </cell>
          <cell r="AM43">
            <v>5780</v>
          </cell>
          <cell r="AN43" t="str">
            <v>─</v>
          </cell>
          <cell r="AO43" t="str">
            <v>11.00R20 11R22,5</v>
          </cell>
          <cell r="AP43">
            <v>350</v>
          </cell>
          <cell r="AQ43" t="str">
            <v>─</v>
          </cell>
          <cell r="AR43" t="str">
            <v>МКБ, МОБ, дв. Cummins ISB6.7E5 300 (Е-5), ТНВД BOSCH, система нейтрализ. ОГ(AdBlue), Common Rail, КОМ FH 9767, аэродинам.козырек, ДЗК, выхлоп вверх, УВЭОС</v>
          </cell>
          <cell r="AS43">
            <v>65000</v>
          </cell>
        </row>
        <row r="44">
          <cell r="A44" t="str">
            <v>65117-3010-48(A5)</v>
          </cell>
          <cell r="B44">
            <v>3636000</v>
          </cell>
          <cell r="C44">
            <v>1.0198019801980198</v>
          </cell>
          <cell r="D44">
            <v>3708000</v>
          </cell>
          <cell r="E44">
            <v>3537000</v>
          </cell>
          <cell r="F44">
            <v>0</v>
          </cell>
          <cell r="G44">
            <v>80000</v>
          </cell>
          <cell r="M44">
            <v>26700</v>
          </cell>
          <cell r="N44">
            <v>2400</v>
          </cell>
          <cell r="O44">
            <v>6000</v>
          </cell>
          <cell r="W44">
            <v>7000</v>
          </cell>
          <cell r="Y44">
            <v>20000</v>
          </cell>
          <cell r="Z44">
            <v>12000</v>
          </cell>
          <cell r="AC44">
            <v>16000</v>
          </cell>
          <cell r="AF44" t="str">
            <v>6х4</v>
          </cell>
          <cell r="AG44">
            <v>2</v>
          </cell>
          <cell r="AH44">
            <v>16</v>
          </cell>
          <cell r="AI44">
            <v>300</v>
          </cell>
          <cell r="AJ44">
            <v>292</v>
          </cell>
          <cell r="AK44" t="str">
            <v>ZF9</v>
          </cell>
          <cell r="AL44">
            <v>5.94</v>
          </cell>
          <cell r="AM44">
            <v>7560</v>
          </cell>
          <cell r="AN44">
            <v>1</v>
          </cell>
          <cell r="AO44" t="str">
            <v>11.00R20 11R22,5</v>
          </cell>
          <cell r="AP44">
            <v>500</v>
          </cell>
          <cell r="AQ44" t="str">
            <v>шк-пет.</v>
          </cell>
          <cell r="AR44" t="str">
            <v xml:space="preserve">МКБ, МОБ, дв. Cummins ISB6.7E5 300 (Е-5), ТНВД BOSCH, система нейтрализ. ОГ(AdBlue), ДЗК, аэродинам.козырек, боковая защита, тахограф российского стандарта с блоком СКЗИ, УВЭОС </v>
          </cell>
          <cell r="AS44">
            <v>72000</v>
          </cell>
        </row>
        <row r="45">
          <cell r="A45" t="str">
            <v>65117-3010-50</v>
          </cell>
          <cell r="B45">
            <v>3636000</v>
          </cell>
          <cell r="C45">
            <v>1.0198019801980198</v>
          </cell>
          <cell r="D45">
            <v>3708000</v>
          </cell>
          <cell r="E45">
            <v>3537000</v>
          </cell>
          <cell r="G45">
            <v>80000</v>
          </cell>
          <cell r="M45">
            <v>26700</v>
          </cell>
          <cell r="N45">
            <v>2400</v>
          </cell>
          <cell r="O45">
            <v>6000</v>
          </cell>
          <cell r="W45">
            <v>7000</v>
          </cell>
          <cell r="Y45">
            <v>20000</v>
          </cell>
          <cell r="Z45">
            <v>12000</v>
          </cell>
          <cell r="AC45">
            <v>16000</v>
          </cell>
          <cell r="AF45" t="str">
            <v>6х4</v>
          </cell>
          <cell r="AG45">
            <v>2</v>
          </cell>
          <cell r="AH45">
            <v>16</v>
          </cell>
          <cell r="AI45">
            <v>300</v>
          </cell>
          <cell r="AJ45">
            <v>300</v>
          </cell>
          <cell r="AK45" t="str">
            <v>ZF9</v>
          </cell>
          <cell r="AL45">
            <v>4.9800000000000004</v>
          </cell>
          <cell r="AM45">
            <v>7545</v>
          </cell>
          <cell r="AN45">
            <v>1</v>
          </cell>
          <cell r="AO45" t="str">
            <v>11.00R20 11R22,5</v>
          </cell>
          <cell r="AP45">
            <v>500</v>
          </cell>
          <cell r="AQ45" t="str">
            <v>шк-пет.</v>
          </cell>
          <cell r="AR45" t="str">
            <v xml:space="preserve">МКБ, МОБ,дв. КАМАЗ 740.705-300 (Е-5), ТНВД BOSCH, система нейтрализ. ОГ(AdBlue), ДЗК, аэродинам.козырек, боковая защита, тахограф российского стандарта с блоком СКЗИ, УВЭОС </v>
          </cell>
          <cell r="AS45">
            <v>72000</v>
          </cell>
        </row>
        <row r="46">
          <cell r="A46" t="str">
            <v>65117-3020-48(A5)</v>
          </cell>
          <cell r="B46">
            <v>3713000</v>
          </cell>
          <cell r="C46">
            <v>1.0193913277673041</v>
          </cell>
          <cell r="D46">
            <v>3785000</v>
          </cell>
          <cell r="E46">
            <v>3537000</v>
          </cell>
          <cell r="F46">
            <v>0</v>
          </cell>
          <cell r="G46">
            <v>80000</v>
          </cell>
          <cell r="J46">
            <v>15000</v>
          </cell>
          <cell r="M46">
            <v>26700</v>
          </cell>
          <cell r="O46">
            <v>6000</v>
          </cell>
          <cell r="Q46">
            <v>65000</v>
          </cell>
          <cell r="W46">
            <v>7000</v>
          </cell>
          <cell r="Y46">
            <v>20000</v>
          </cell>
          <cell r="Z46">
            <v>12000</v>
          </cell>
          <cell r="AC46">
            <v>16000</v>
          </cell>
          <cell r="AF46" t="str">
            <v>6х4</v>
          </cell>
          <cell r="AG46">
            <v>2</v>
          </cell>
          <cell r="AH46">
            <v>16</v>
          </cell>
          <cell r="AI46">
            <v>300</v>
          </cell>
          <cell r="AJ46">
            <v>292</v>
          </cell>
          <cell r="AK46" t="str">
            <v>ZF9</v>
          </cell>
          <cell r="AL46">
            <v>5.94</v>
          </cell>
          <cell r="AM46">
            <v>7560</v>
          </cell>
          <cell r="AN46">
            <v>1</v>
          </cell>
          <cell r="AO46" t="str">
            <v>11.00R20 11R22,5</v>
          </cell>
          <cell r="AP46">
            <v>500</v>
          </cell>
          <cell r="AQ46" t="str">
            <v>шк-пет.</v>
          </cell>
          <cell r="AR46" t="str">
            <v>МКБ, МОБ, дв. Cummins ISB6.7E5 300 (Е-5), ТНВД BOSCH, система нейтрализ. ОГ(AdBlue), ДЗК, аэродинам.козырек, боковая защита, пер. и зад. подвески пневмат-ие, отопитель каб. Планар 4Д, тахограф российского стандарта с блоком СКЗИ, УВЭОС</v>
          </cell>
          <cell r="AS46">
            <v>72000</v>
          </cell>
        </row>
        <row r="47">
          <cell r="A47" t="str">
            <v>6540-3028-48(A5)</v>
          </cell>
          <cell r="B47">
            <v>3929000</v>
          </cell>
          <cell r="C47">
            <v>1.0226520743191652</v>
          </cell>
          <cell r="D47">
            <v>4018000</v>
          </cell>
          <cell r="E47">
            <v>3828000</v>
          </cell>
          <cell r="G47">
            <v>80000</v>
          </cell>
          <cell r="J47">
            <v>15000</v>
          </cell>
          <cell r="L47">
            <v>7000</v>
          </cell>
          <cell r="O47">
            <v>4000</v>
          </cell>
          <cell r="S47">
            <v>22000</v>
          </cell>
          <cell r="T47">
            <v>27000</v>
          </cell>
          <cell r="W47">
            <v>14000</v>
          </cell>
          <cell r="X47">
            <v>5000</v>
          </cell>
          <cell r="AC47">
            <v>16000</v>
          </cell>
          <cell r="AF47" t="str">
            <v>8х4</v>
          </cell>
          <cell r="AG47">
            <v>2</v>
          </cell>
          <cell r="AH47">
            <v>22</v>
          </cell>
          <cell r="AI47">
            <v>300</v>
          </cell>
          <cell r="AJ47">
            <v>292</v>
          </cell>
          <cell r="AK47" t="str">
            <v>ZF9</v>
          </cell>
          <cell r="AL47">
            <v>5.94</v>
          </cell>
          <cell r="AM47">
            <v>4925</v>
          </cell>
          <cell r="AN47" t="str">
            <v>─</v>
          </cell>
          <cell r="AO47" t="str">
            <v>11.00R20 11R22,5</v>
          </cell>
          <cell r="AP47">
            <v>210</v>
          </cell>
          <cell r="AQ47" t="str">
            <v>─</v>
          </cell>
          <cell r="AR47" t="str">
            <v>МКБ, МОБ, дв. Cummins ISB6.7E5 300 (Е-5), ТНВД BOSCH, система нейтрализ. ОГ(AdBlue), КОМ ZF с насосом, аэродинам.козырек, отопитель каб. Планар 4Д, бок. защита, УВЭОС</v>
          </cell>
          <cell r="AS47">
            <v>89000</v>
          </cell>
        </row>
        <row r="48">
          <cell r="A48" t="str">
            <v>6540-3911-48(A5)</v>
          </cell>
          <cell r="B48">
            <v>3915000</v>
          </cell>
          <cell r="C48">
            <v>1.0186462324393359</v>
          </cell>
          <cell r="D48">
            <v>3988000</v>
          </cell>
          <cell r="E48">
            <v>3828000</v>
          </cell>
          <cell r="G48">
            <v>80000</v>
          </cell>
          <cell r="N48">
            <v>30400</v>
          </cell>
          <cell r="O48">
            <v>4000</v>
          </cell>
          <cell r="R48">
            <v>4000</v>
          </cell>
          <cell r="S48">
            <v>22000</v>
          </cell>
          <cell r="U48">
            <v>3000</v>
          </cell>
          <cell r="AC48">
            <v>16000</v>
          </cell>
          <cell r="AF48" t="str">
            <v>8х4</v>
          </cell>
          <cell r="AG48">
            <v>2</v>
          </cell>
          <cell r="AH48">
            <v>22</v>
          </cell>
          <cell r="AI48">
            <v>300</v>
          </cell>
          <cell r="AJ48">
            <v>292</v>
          </cell>
          <cell r="AK48" t="str">
            <v>ZF9</v>
          </cell>
          <cell r="AL48">
            <v>7.22</v>
          </cell>
          <cell r="AM48">
            <v>5685</v>
          </cell>
          <cell r="AN48" t="str">
            <v>─</v>
          </cell>
          <cell r="AO48" t="str">
            <v>11.00R20 11R22,5</v>
          </cell>
          <cell r="AP48">
            <v>210</v>
          </cell>
          <cell r="AQ48" t="str">
            <v>─</v>
          </cell>
          <cell r="AR48" t="str">
            <v>МКБ, МОБ, дв. Cummins ISB6.7E5 300 (Е-5), ТНВД BOSCH, система нейтрализ. ОГ(AdBlue), Common Rail, КОМ ZF (OMFB), УВЭОС, ДЗК</v>
          </cell>
          <cell r="AS48">
            <v>73000</v>
          </cell>
        </row>
        <row r="49">
          <cell r="A49" t="str">
            <v>6540-3928-48(A5)</v>
          </cell>
          <cell r="B49">
            <v>3996000</v>
          </cell>
          <cell r="C49">
            <v>1.0197697697697699</v>
          </cell>
          <cell r="D49">
            <v>4075000</v>
          </cell>
          <cell r="E49">
            <v>3828000</v>
          </cell>
          <cell r="G49">
            <v>80000</v>
          </cell>
          <cell r="H49">
            <v>10000</v>
          </cell>
          <cell r="N49">
            <v>20000</v>
          </cell>
          <cell r="O49">
            <v>4000</v>
          </cell>
          <cell r="S49">
            <v>105000</v>
          </cell>
          <cell r="W49">
            <v>7000</v>
          </cell>
          <cell r="X49">
            <v>5000</v>
          </cell>
          <cell r="AC49">
            <v>16000</v>
          </cell>
          <cell r="AF49" t="str">
            <v>8х4</v>
          </cell>
          <cell r="AG49">
            <v>2</v>
          </cell>
          <cell r="AH49">
            <v>22.475000000000001</v>
          </cell>
          <cell r="AI49">
            <v>300</v>
          </cell>
          <cell r="AJ49">
            <v>292</v>
          </cell>
          <cell r="AK49" t="str">
            <v>ZF9</v>
          </cell>
          <cell r="AL49">
            <v>7.22</v>
          </cell>
          <cell r="AM49">
            <v>5360</v>
          </cell>
          <cell r="AN49" t="str">
            <v>─</v>
          </cell>
          <cell r="AO49" t="str">
            <v>11.00R20 11R22,5</v>
          </cell>
          <cell r="AP49">
            <v>210</v>
          </cell>
          <cell r="AQ49" t="str">
            <v>─</v>
          </cell>
          <cell r="AR49" t="str">
            <v>МКБ, МОБ, дв. Cummins ISB6.7E5 300 (Е-5), ТНВД BOSCH, система нейтрализ. ОГ(AdBlue), Common Rail, КОМ FH 9767, бок. защита, выхлоп вверх, УВЭОС</v>
          </cell>
          <cell r="AS49">
            <v>79000</v>
          </cell>
        </row>
        <row r="50">
          <cell r="A50" t="str">
            <v>6540-3938-48(A5)</v>
          </cell>
          <cell r="B50">
            <v>4039000</v>
          </cell>
          <cell r="C50">
            <v>1.019806882891805</v>
          </cell>
          <cell r="D50">
            <v>4119000</v>
          </cell>
          <cell r="E50">
            <v>3828000</v>
          </cell>
          <cell r="G50">
            <v>80000</v>
          </cell>
          <cell r="H50">
            <v>10000</v>
          </cell>
          <cell r="L50">
            <v>7000</v>
          </cell>
          <cell r="N50">
            <v>20000</v>
          </cell>
          <cell r="O50">
            <v>5000</v>
          </cell>
          <cell r="S50">
            <v>105000</v>
          </cell>
          <cell r="V50">
            <v>36000</v>
          </cell>
          <cell r="W50">
            <v>7000</v>
          </cell>
          <cell r="X50">
            <v>5000</v>
          </cell>
          <cell r="AC50">
            <v>16000</v>
          </cell>
          <cell r="AF50" t="str">
            <v>8х4</v>
          </cell>
          <cell r="AG50">
            <v>2</v>
          </cell>
          <cell r="AH50">
            <v>21</v>
          </cell>
          <cell r="AI50">
            <v>300</v>
          </cell>
          <cell r="AJ50">
            <v>292</v>
          </cell>
          <cell r="AK50" t="str">
            <v>ZF9</v>
          </cell>
          <cell r="AL50">
            <v>7.22</v>
          </cell>
          <cell r="AM50">
            <v>5360</v>
          </cell>
          <cell r="AN50" t="str">
            <v>─</v>
          </cell>
          <cell r="AO50" t="str">
            <v xml:space="preserve">295/80R22,5 </v>
          </cell>
          <cell r="AP50">
            <v>350</v>
          </cell>
          <cell r="AQ50" t="str">
            <v>─</v>
          </cell>
          <cell r="AR50" t="str">
            <v>МКБ, МОБ, дв. Cummins ISB6.7E5 300 (Е-5), ТНВД BOSCH, система нейтрализ. ОГ(AdBlue), Common Rail, КОМ FH 9767, бок. защита, аэродинамич.козырек, выхлоп вверх, УВЭОС</v>
          </cell>
          <cell r="AS50">
            <v>80000</v>
          </cell>
        </row>
      </sheetData>
      <sheetData sheetId="11" refreshError="1">
        <row r="6">
          <cell r="A6" t="str">
            <v>АВТОМОБИЛИ-ШАССИ</v>
          </cell>
        </row>
        <row r="7">
          <cell r="A7" t="str">
            <v>65111-3020-48(A5)</v>
          </cell>
          <cell r="B7">
            <v>3777000</v>
          </cell>
          <cell r="C7">
            <v>1.020916070955785</v>
          </cell>
          <cell r="D7">
            <v>3856000</v>
          </cell>
          <cell r="E7">
            <v>3583000</v>
          </cell>
          <cell r="F7">
            <v>20000</v>
          </cell>
          <cell r="G7">
            <v>0</v>
          </cell>
          <cell r="H7">
            <v>22000</v>
          </cell>
          <cell r="I7">
            <v>27000</v>
          </cell>
          <cell r="J7">
            <v>3000</v>
          </cell>
          <cell r="K7">
            <v>7000</v>
          </cell>
          <cell r="L7">
            <v>80000</v>
          </cell>
          <cell r="M7">
            <v>26700</v>
          </cell>
          <cell r="N7">
            <v>14000</v>
          </cell>
          <cell r="O7">
            <v>8000</v>
          </cell>
          <cell r="P7">
            <v>12000</v>
          </cell>
          <cell r="Q7">
            <v>20000</v>
          </cell>
          <cell r="R7">
            <v>12000</v>
          </cell>
          <cell r="S7">
            <v>5000</v>
          </cell>
          <cell r="T7">
            <v>16000</v>
          </cell>
          <cell r="U7" t="str">
            <v>6х6</v>
          </cell>
          <cell r="V7">
            <v>2</v>
          </cell>
          <cell r="W7">
            <v>16.46</v>
          </cell>
          <cell r="X7">
            <v>300</v>
          </cell>
          <cell r="Y7">
            <v>292</v>
          </cell>
          <cell r="Z7" t="str">
            <v>ZF9</v>
          </cell>
          <cell r="AA7">
            <v>6.53</v>
          </cell>
          <cell r="AB7">
            <v>4925</v>
          </cell>
          <cell r="AC7" t="str">
            <v>─</v>
          </cell>
          <cell r="AD7" t="str">
            <v>11.00R20 11R22,5</v>
          </cell>
          <cell r="AE7" t="str">
            <v>2х210</v>
          </cell>
          <cell r="AF7" t="str">
            <v>шк-пет.</v>
          </cell>
          <cell r="AG7" t="str">
            <v>МКБ, дв. Cummins ISB6.7E5 300 (Е-5), ТНВД BOSCH, система нейтрализ. ОГ(AdBlue), аэродинамич.козырек, боковая защита, Common Rail, КОМ ZF с насосом, тахограф российского стандарта с блоком СКЗИ, УВЭОС</v>
          </cell>
          <cell r="AH7">
            <v>79000</v>
          </cell>
        </row>
        <row r="8">
          <cell r="A8" t="str">
            <v>65111-3960-50</v>
          </cell>
          <cell r="B8">
            <v>3696000</v>
          </cell>
          <cell r="C8">
            <v>1.01758658008658</v>
          </cell>
          <cell r="D8">
            <v>3761000</v>
          </cell>
          <cell r="E8">
            <v>3583000</v>
          </cell>
          <cell r="F8">
            <v>20000</v>
          </cell>
          <cell r="L8">
            <v>80000</v>
          </cell>
          <cell r="N8">
            <v>14000</v>
          </cell>
          <cell r="O8">
            <v>4000</v>
          </cell>
          <cell r="P8">
            <v>12000</v>
          </cell>
          <cell r="Q8">
            <v>20000</v>
          </cell>
          <cell r="R8">
            <v>12000</v>
          </cell>
          <cell r="T8">
            <v>16000</v>
          </cell>
          <cell r="U8" t="str">
            <v>6х6</v>
          </cell>
          <cell r="V8">
            <v>2</v>
          </cell>
          <cell r="W8">
            <v>16.704999999999998</v>
          </cell>
          <cell r="X8">
            <v>300</v>
          </cell>
          <cell r="Y8">
            <v>300</v>
          </cell>
          <cell r="Z8" t="str">
            <v>ZF9</v>
          </cell>
          <cell r="AA8">
            <v>4.9800000000000004</v>
          </cell>
          <cell r="AB8">
            <v>6070</v>
          </cell>
          <cell r="AC8" t="str">
            <v>─</v>
          </cell>
          <cell r="AD8" t="str">
            <v>11.00R20 11R22,5</v>
          </cell>
          <cell r="AE8">
            <v>210</v>
          </cell>
          <cell r="AF8" t="str">
            <v>шк-пет.</v>
          </cell>
          <cell r="AG8" t="str">
            <v>МКБ, дв. КАМАЗ 740.705-300 (Е-5), ТНВД BOSCH, система нейтрализ. ОГ(AdBlue), Common Rail, МОБ, аэродинамич.козырек, УВЭОС</v>
          </cell>
          <cell r="AH8">
            <v>65000</v>
          </cell>
        </row>
        <row r="9">
          <cell r="A9" t="str">
            <v>65111-3090-50</v>
          </cell>
          <cell r="B9">
            <v>3723000</v>
          </cell>
          <cell r="C9">
            <v>1.0174590384098845</v>
          </cell>
          <cell r="D9">
            <v>3788000</v>
          </cell>
          <cell r="E9">
            <v>3583000</v>
          </cell>
          <cell r="F9">
            <v>20000</v>
          </cell>
          <cell r="L9">
            <v>80000</v>
          </cell>
          <cell r="N9">
            <v>30400</v>
          </cell>
          <cell r="O9">
            <v>9000</v>
          </cell>
          <cell r="P9">
            <v>12000</v>
          </cell>
          <cell r="Q9">
            <v>20000</v>
          </cell>
          <cell r="R9">
            <v>12000</v>
          </cell>
          <cell r="S9">
            <v>5000</v>
          </cell>
          <cell r="T9">
            <v>16000</v>
          </cell>
          <cell r="U9" t="str">
            <v>6х6</v>
          </cell>
          <cell r="V9">
            <v>2</v>
          </cell>
          <cell r="W9">
            <v>16.46</v>
          </cell>
          <cell r="X9">
            <v>300</v>
          </cell>
          <cell r="Y9">
            <v>300</v>
          </cell>
          <cell r="Z9" t="str">
            <v>ZF9</v>
          </cell>
          <cell r="AA9">
            <v>4.9800000000000004</v>
          </cell>
          <cell r="AB9">
            <v>6665</v>
          </cell>
          <cell r="AC9" t="str">
            <v>─</v>
          </cell>
          <cell r="AD9" t="str">
            <v>11.00R20 11R22,5</v>
          </cell>
          <cell r="AE9" t="str">
            <v>210+350</v>
          </cell>
          <cell r="AF9" t="str">
            <v>шк-пет.</v>
          </cell>
          <cell r="AG9" t="str">
            <v>МКБ, дв. КАМАЗ 740.705-300 (Е-5), ТНВД BOSCH, система нейтрализ. ОГ(AdBlue), Common Rail, МОБ, аэродинамич.козырек,  УВЭОС</v>
          </cell>
          <cell r="AH9">
            <v>65000</v>
          </cell>
        </row>
      </sheetData>
      <sheetData sheetId="12" refreshError="1">
        <row r="6">
          <cell r="A6" t="str">
            <v>БОРТОВЫЕ АВТОМОБИЛИ</v>
          </cell>
          <cell r="B6" t="str">
            <v xml:space="preserve">  </v>
          </cell>
          <cell r="D6" t="str">
            <v xml:space="preserve">  </v>
          </cell>
        </row>
        <row r="7">
          <cell r="A7" t="str">
            <v>43253-6010-69(G5)</v>
          </cell>
          <cell r="B7">
            <v>2593000</v>
          </cell>
          <cell r="C7">
            <v>1.020053991515619</v>
          </cell>
          <cell r="D7">
            <v>2645000</v>
          </cell>
          <cell r="E7">
            <v>2530000</v>
          </cell>
          <cell r="G7">
            <v>60000</v>
          </cell>
          <cell r="H7">
            <v>7000</v>
          </cell>
          <cell r="K7">
            <v>26700</v>
          </cell>
          <cell r="P7">
            <v>5000</v>
          </cell>
          <cell r="R7">
            <v>16000</v>
          </cell>
          <cell r="T7" t="str">
            <v>4х2</v>
          </cell>
          <cell r="U7">
            <v>2</v>
          </cell>
          <cell r="V7">
            <v>8.4600000000000009</v>
          </cell>
          <cell r="W7">
            <v>250</v>
          </cell>
          <cell r="X7">
            <v>242</v>
          </cell>
          <cell r="Y7" t="str">
            <v>ZF6</v>
          </cell>
          <cell r="Z7">
            <v>6.53</v>
          </cell>
          <cell r="AA7">
            <v>9.3000000000000007</v>
          </cell>
          <cell r="AB7" t="str">
            <v>─</v>
          </cell>
          <cell r="AC7" t="str">
            <v>10.00R20 11.00R20 11R22,5</v>
          </cell>
          <cell r="AD7">
            <v>350</v>
          </cell>
          <cell r="AE7" t="str">
            <v>─</v>
          </cell>
          <cell r="AF7" t="str">
            <v xml:space="preserve">МКБ, дв. Сummins  ISB6.7E5 250 (Е-5), система нейтрализ. ОГ(AdBlue), ТНВД BOSCH, КПП ZF6S1000, внутр. размеры платформы 5162х2470х730 мм, аэродинамич.козырек, ДЗК, боковая защита, тахограф российского стандарта с блоком СКЗИ, УВЭОС </v>
          </cell>
          <cell r="AG7">
            <v>52000</v>
          </cell>
        </row>
        <row r="8">
          <cell r="A8" t="str">
            <v>65117-6010-48(A5)</v>
          </cell>
          <cell r="B8">
            <v>3880000</v>
          </cell>
          <cell r="C8">
            <v>1.0195876288659793</v>
          </cell>
          <cell r="D8">
            <v>3956000</v>
          </cell>
          <cell r="E8">
            <v>3540000</v>
          </cell>
          <cell r="F8">
            <v>0</v>
          </cell>
          <cell r="H8">
            <v>7000</v>
          </cell>
          <cell r="K8">
            <v>26700</v>
          </cell>
          <cell r="M8">
            <v>70000</v>
          </cell>
          <cell r="O8">
            <v>51200</v>
          </cell>
          <cell r="Q8">
            <v>150000</v>
          </cell>
          <cell r="R8">
            <v>16000</v>
          </cell>
          <cell r="S8">
            <v>95000</v>
          </cell>
          <cell r="T8" t="str">
            <v>6х4</v>
          </cell>
          <cell r="U8">
            <v>2</v>
          </cell>
          <cell r="V8">
            <v>14.5</v>
          </cell>
          <cell r="W8">
            <v>300</v>
          </cell>
          <cell r="X8">
            <v>292</v>
          </cell>
          <cell r="Y8" t="str">
            <v>ZF9</v>
          </cell>
          <cell r="Z8">
            <v>5.94</v>
          </cell>
          <cell r="AA8">
            <v>46.8</v>
          </cell>
          <cell r="AB8">
            <v>1</v>
          </cell>
          <cell r="AC8" t="str">
            <v>11.00R20 11R22,5</v>
          </cell>
          <cell r="AD8">
            <v>500</v>
          </cell>
          <cell r="AE8" t="str">
            <v>шк-пет.</v>
          </cell>
          <cell r="AF8" t="str">
            <v>МКБ, МОБ, дв. Cummins ISB6.7E5 300 (Е-5), ТНВД BOSCH, система нейтрализ. ОГ(AdBlue), тент, каркас, аэродинам.козырек, внутр. размеры платформы 7800х2470х730 мм, ДЗК, боковая защита, тахограф российского стандарта с блоком СКЗИ, УВЭОС</v>
          </cell>
          <cell r="AG8">
            <v>76000</v>
          </cell>
        </row>
        <row r="9">
          <cell r="A9" t="str">
            <v>65117-6010-50</v>
          </cell>
          <cell r="B9">
            <v>3880000</v>
          </cell>
          <cell r="C9">
            <v>1.0195876288659793</v>
          </cell>
          <cell r="D9">
            <v>3956000</v>
          </cell>
          <cell r="E9">
            <v>3540000</v>
          </cell>
          <cell r="H9">
            <v>7000</v>
          </cell>
          <cell r="K9">
            <v>26700</v>
          </cell>
          <cell r="M9">
            <v>70000</v>
          </cell>
          <cell r="O9">
            <v>51200</v>
          </cell>
          <cell r="Q9">
            <v>150000</v>
          </cell>
          <cell r="R9">
            <v>16000</v>
          </cell>
          <cell r="S9">
            <v>95000</v>
          </cell>
          <cell r="T9" t="str">
            <v>6х4</v>
          </cell>
          <cell r="U9">
            <v>2</v>
          </cell>
          <cell r="V9">
            <v>14</v>
          </cell>
          <cell r="W9">
            <v>300</v>
          </cell>
          <cell r="X9">
            <v>300</v>
          </cell>
          <cell r="Y9" t="str">
            <v>ZF9</v>
          </cell>
          <cell r="Z9">
            <v>4.9800000000000004</v>
          </cell>
          <cell r="AA9">
            <v>46.8</v>
          </cell>
          <cell r="AB9">
            <v>1</v>
          </cell>
          <cell r="AC9" t="str">
            <v>11.00R20 11R22,5</v>
          </cell>
          <cell r="AD9">
            <v>500</v>
          </cell>
          <cell r="AE9" t="str">
            <v>шк-пет.</v>
          </cell>
          <cell r="AF9" t="str">
            <v xml:space="preserve">МКБ, МОБ, дв. КАМАЗ 740.705-300 (Е-5), ТНВД BOSCH, система нейтрализ. ОГ(AdBlue), тент, каркас, аэродинам.козырек, внутр. размеры платформы 7800х2470х730 мм, ДЗК, боковая защита, тахограф российского стандарта с блоком СКЗИ, УВЭОС </v>
          </cell>
          <cell r="AG9">
            <v>76000</v>
          </cell>
        </row>
        <row r="10">
          <cell r="A10" t="str">
            <v>65117-6020-48(A5)</v>
          </cell>
          <cell r="B10">
            <v>3958000</v>
          </cell>
          <cell r="C10">
            <v>1.0192016169782718</v>
          </cell>
          <cell r="D10">
            <v>4034000</v>
          </cell>
          <cell r="E10">
            <v>3540000</v>
          </cell>
          <cell r="F10">
            <v>0</v>
          </cell>
          <cell r="H10">
            <v>7000</v>
          </cell>
          <cell r="I10">
            <v>15000</v>
          </cell>
          <cell r="K10">
            <v>26700</v>
          </cell>
          <cell r="M10">
            <v>70000</v>
          </cell>
          <cell r="N10">
            <v>65000</v>
          </cell>
          <cell r="O10">
            <v>48800</v>
          </cell>
          <cell r="Q10">
            <v>150000</v>
          </cell>
          <cell r="R10">
            <v>16000</v>
          </cell>
          <cell r="S10">
            <v>95000</v>
          </cell>
          <cell r="T10" t="str">
            <v>6х4</v>
          </cell>
          <cell r="U10">
            <v>2</v>
          </cell>
          <cell r="V10">
            <v>14.5</v>
          </cell>
          <cell r="W10">
            <v>300</v>
          </cell>
          <cell r="X10">
            <v>292</v>
          </cell>
          <cell r="Y10" t="str">
            <v>ZF9</v>
          </cell>
          <cell r="Z10">
            <v>5.94</v>
          </cell>
          <cell r="AA10">
            <v>46.8</v>
          </cell>
          <cell r="AB10">
            <v>1</v>
          </cell>
          <cell r="AC10" t="str">
            <v>11.00R20 11R22,5</v>
          </cell>
          <cell r="AD10">
            <v>500</v>
          </cell>
          <cell r="AE10" t="str">
            <v>шк-пет.</v>
          </cell>
          <cell r="AF10" t="str">
            <v xml:space="preserve">МКБ, МОБ, дв. Cummins ISB6.7E5 300 (Е-5), ТНВД BOSCH, Common Rail, тент, каркас, аэродинам.козырек, боковая защита, внутр. размеры платформы 7800х2470х730 мм, пер. и зад. подвески пневмат-ие, ДЗК, отопитель каб., тахограф российского стандарта с блоком СКЗИ, УВЭОС </v>
          </cell>
          <cell r="AG10">
            <v>76000</v>
          </cell>
        </row>
        <row r="11">
          <cell r="A11" t="str">
            <v>65117-6052-48(A5)</v>
          </cell>
          <cell r="B11">
            <v>3703000</v>
          </cell>
          <cell r="C11">
            <v>1.0221442073994058</v>
          </cell>
          <cell r="D11">
            <v>3785000</v>
          </cell>
          <cell r="E11">
            <v>3540000</v>
          </cell>
          <cell r="F11">
            <v>0</v>
          </cell>
          <cell r="H11">
            <v>7000</v>
          </cell>
          <cell r="K11">
            <v>26700</v>
          </cell>
          <cell r="M11">
            <v>45000</v>
          </cell>
          <cell r="Q11">
            <v>150000</v>
          </cell>
          <cell r="R11">
            <v>16000</v>
          </cell>
          <cell r="T11" t="str">
            <v>6х4</v>
          </cell>
          <cell r="U11">
            <v>2</v>
          </cell>
          <cell r="V11">
            <v>11.574999999999999</v>
          </cell>
          <cell r="W11">
            <v>300</v>
          </cell>
          <cell r="X11">
            <v>292</v>
          </cell>
          <cell r="Y11" t="str">
            <v>ZF9</v>
          </cell>
          <cell r="Z11">
            <v>5.43</v>
          </cell>
          <cell r="AA11">
            <v>36.700000000000003</v>
          </cell>
          <cell r="AB11">
            <v>1</v>
          </cell>
          <cell r="AC11" t="str">
            <v>10.00R20 11R22,5</v>
          </cell>
          <cell r="AD11">
            <v>500</v>
          </cell>
          <cell r="AE11" t="str">
            <v>шк-пет.</v>
          </cell>
          <cell r="AF11" t="str">
            <v xml:space="preserve">МКБ, МОБ, дв. Cummins ISB6.7E5 300 (Е-5), ТНВД BOSCH, система нейтрализ. ОГ(AdBlue), тент, каркас, внутр. размеры платформы 6112х2470х730 мм, аэродинамич.козырек, ДЗК, боковая защита,  тахограф российского стандарта с блоком СКЗИ, УВЭОС </v>
          </cell>
          <cell r="AG11">
            <v>82000</v>
          </cell>
        </row>
        <row r="12">
          <cell r="A12" t="str">
            <v>65207-002-87(S5)</v>
          </cell>
          <cell r="B12">
            <v>6105000</v>
          </cell>
          <cell r="C12">
            <v>1.0196560196560196</v>
          </cell>
          <cell r="D12">
            <v>6225000</v>
          </cell>
          <cell r="E12">
            <v>5239000</v>
          </cell>
          <cell r="L12">
            <v>970000</v>
          </cell>
          <cell r="R12">
            <v>16000</v>
          </cell>
          <cell r="T12" t="str">
            <v>6х4</v>
          </cell>
          <cell r="U12">
            <v>2</v>
          </cell>
          <cell r="V12">
            <v>14.5</v>
          </cell>
          <cell r="W12">
            <v>401</v>
          </cell>
          <cell r="X12">
            <v>401</v>
          </cell>
          <cell r="Y12" t="str">
            <v>ZF16</v>
          </cell>
          <cell r="Z12">
            <v>3.7</v>
          </cell>
          <cell r="AA12">
            <v>48.36</v>
          </cell>
          <cell r="AB12">
            <v>1</v>
          </cell>
          <cell r="AC12" t="str">
            <v>315/80R22,5</v>
          </cell>
          <cell r="AD12">
            <v>450</v>
          </cell>
          <cell r="AE12" t="str">
            <v>шк-пет.</v>
          </cell>
          <cell r="AF12" t="str">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боковая защита, борт. платф., тент, каркас, сдвижная крыша и боковины, распаш. ворота, УВЭОС</v>
          </cell>
          <cell r="AG12">
            <v>120000</v>
          </cell>
        </row>
        <row r="13">
          <cell r="A13" t="str">
            <v>65207-85002-87(S5)</v>
          </cell>
          <cell r="B13">
            <v>5822000</v>
          </cell>
          <cell r="C13">
            <v>1.0206114737203711</v>
          </cell>
          <cell r="D13">
            <v>5942000</v>
          </cell>
          <cell r="E13">
            <v>5239000</v>
          </cell>
          <cell r="L13">
            <v>687000</v>
          </cell>
          <cell r="R13">
            <v>16000</v>
          </cell>
          <cell r="T13" t="str">
            <v>6х4</v>
          </cell>
          <cell r="U13">
            <v>2</v>
          </cell>
          <cell r="V13">
            <v>14.5</v>
          </cell>
          <cell r="W13">
            <v>401</v>
          </cell>
          <cell r="X13">
            <v>401</v>
          </cell>
          <cell r="Y13" t="str">
            <v>ZF16</v>
          </cell>
          <cell r="Z13">
            <v>3.7</v>
          </cell>
          <cell r="AA13">
            <v>33</v>
          </cell>
          <cell r="AB13">
            <v>1</v>
          </cell>
          <cell r="AC13" t="str">
            <v>315/80R22,5</v>
          </cell>
          <cell r="AD13">
            <v>450</v>
          </cell>
          <cell r="AE13" t="str">
            <v>шк-пет.</v>
          </cell>
          <cell r="AF13" t="str">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боковая защита, автопокрывало, скручиваемое на левую сторону, левая/правая сторона - три верхних глухих борта и три нижних, открывающихся снизу вверх, задний модуль - из трех бортов со стационарной площадкой обслуживания; лестница внутри кузова, УВЭОС</v>
          </cell>
          <cell r="AG13">
            <v>120000</v>
          </cell>
        </row>
      </sheetData>
      <sheetData sheetId="13" refreshError="1">
        <row r="6">
          <cell r="A6" t="str">
            <v>САМОСВАЛЫ</v>
          </cell>
        </row>
        <row r="7">
          <cell r="A7" t="str">
            <v>45141-011-50</v>
          </cell>
          <cell r="B7">
            <v>3600000</v>
          </cell>
          <cell r="C7">
            <v>1.0205555555555557</v>
          </cell>
          <cell r="D7">
            <v>3674000</v>
          </cell>
          <cell r="E7">
            <v>3485000</v>
          </cell>
          <cell r="I7">
            <v>80000</v>
          </cell>
          <cell r="K7">
            <v>49000</v>
          </cell>
          <cell r="T7">
            <v>32000</v>
          </cell>
          <cell r="V7">
            <v>12000</v>
          </cell>
          <cell r="Z7">
            <v>16000</v>
          </cell>
          <cell r="AA7" t="str">
            <v>6х6</v>
          </cell>
          <cell r="AB7">
            <v>1</v>
          </cell>
          <cell r="AC7">
            <v>9.5</v>
          </cell>
          <cell r="AD7">
            <v>300</v>
          </cell>
          <cell r="AE7">
            <v>300</v>
          </cell>
          <cell r="AF7" t="str">
            <v>ZF9</v>
          </cell>
          <cell r="AG7">
            <v>5.94</v>
          </cell>
          <cell r="AH7">
            <v>6.6</v>
          </cell>
          <cell r="AI7" t="str">
            <v>─</v>
          </cell>
          <cell r="AJ7" t="str">
            <v>425/85R21 390/95R20</v>
          </cell>
          <cell r="AK7">
            <v>350</v>
          </cell>
          <cell r="AL7" t="str">
            <v>кр-пет.</v>
          </cell>
          <cell r="AM7" t="str">
            <v xml:space="preserve">зад.разгрузка, обогрев платф., МКБ, МОБ, дв. КАМАЗ 740.705-300 (Е-5), ТНВД BOSCH, система нейтрализ. ОГ(AdBlue), Common Rail, ДЗК, на ш.43118-3019-50, аэродинамич.козырек, УВЭОС </v>
          </cell>
          <cell r="AO7">
            <v>74000</v>
          </cell>
        </row>
        <row r="8">
          <cell r="A8" t="str">
            <v>43255-6010-69(G5)</v>
          </cell>
          <cell r="B8">
            <v>2717000</v>
          </cell>
          <cell r="C8">
            <v>1.0217151269782849</v>
          </cell>
          <cell r="D8">
            <v>2776000</v>
          </cell>
          <cell r="E8">
            <v>2572000</v>
          </cell>
          <cell r="H8">
            <v>60000</v>
          </cell>
          <cell r="I8">
            <v>76000</v>
          </cell>
          <cell r="K8">
            <v>49000</v>
          </cell>
          <cell r="L8">
            <v>3000</v>
          </cell>
          <cell r="Q8">
            <v>0</v>
          </cell>
          <cell r="R8" t="str">
            <v>+</v>
          </cell>
          <cell r="Z8">
            <v>16000</v>
          </cell>
          <cell r="AA8" t="str">
            <v>4х2</v>
          </cell>
          <cell r="AB8">
            <v>2</v>
          </cell>
          <cell r="AC8">
            <v>7.5750000000000002</v>
          </cell>
          <cell r="AD8">
            <v>250</v>
          </cell>
          <cell r="AE8">
            <v>242</v>
          </cell>
          <cell r="AF8" t="str">
            <v>ZF6</v>
          </cell>
          <cell r="AG8">
            <v>6.53</v>
          </cell>
          <cell r="AH8">
            <v>6</v>
          </cell>
          <cell r="AI8" t="str">
            <v>–</v>
          </cell>
          <cell r="AJ8" t="str">
            <v>10.00R20 11R22,5</v>
          </cell>
          <cell r="AK8">
            <v>210</v>
          </cell>
          <cell r="AL8" t="str">
            <v>─</v>
          </cell>
          <cell r="AM8" t="str">
            <v xml:space="preserve">зад.разгрузка, овал.сеч., МКБ, дв. Сummins  ISB6.7E5 250 (Е-5), система нейтрализ. ОГ(AdBlue), ТНВД BOSCH, КПП ZF6S1000, полог, аэродин. козырек, боковая защита, ДЗК, тахограф российского стандарта с блоком СКЗИ, УВЭОС </v>
          </cell>
          <cell r="AO8">
            <v>59000</v>
          </cell>
        </row>
        <row r="9">
          <cell r="A9" t="str">
            <v>43255-7010-69(G5)</v>
          </cell>
          <cell r="B9">
            <v>2802000</v>
          </cell>
          <cell r="C9">
            <v>1.0210563882940757</v>
          </cell>
          <cell r="D9">
            <v>2861000</v>
          </cell>
          <cell r="E9">
            <v>2572000</v>
          </cell>
          <cell r="H9">
            <v>60000</v>
          </cell>
          <cell r="I9">
            <v>76000</v>
          </cell>
          <cell r="K9">
            <v>49000</v>
          </cell>
          <cell r="L9">
            <v>3000</v>
          </cell>
          <cell r="M9">
            <v>85000</v>
          </cell>
          <cell r="Q9">
            <v>0</v>
          </cell>
          <cell r="R9" t="str">
            <v>+</v>
          </cell>
          <cell r="Z9">
            <v>16000</v>
          </cell>
          <cell r="AA9" t="str">
            <v>4х2</v>
          </cell>
          <cell r="AB9">
            <v>2</v>
          </cell>
          <cell r="AC9">
            <v>7.5750000000000002</v>
          </cell>
          <cell r="AD9">
            <v>250</v>
          </cell>
          <cell r="AE9">
            <v>242</v>
          </cell>
          <cell r="AF9" t="str">
            <v>ZF6</v>
          </cell>
          <cell r="AG9">
            <v>6.53</v>
          </cell>
          <cell r="AH9">
            <v>6</v>
          </cell>
          <cell r="AI9" t="str">
            <v>–</v>
          </cell>
          <cell r="AJ9" t="str">
            <v>10.00R20 11R22,5</v>
          </cell>
          <cell r="AK9">
            <v>210</v>
          </cell>
          <cell r="AL9" t="str">
            <v>─</v>
          </cell>
          <cell r="AM9" t="str">
            <v>зад.разгрузка, овал.сеч., МКБ, дв. Сummins  ISB6.7E5 250 (Е-5), система нейтрализ. ОГ(AdBlue), ТНВД BOSCH, КПП ZF6S1000, полог, рестайлинг 2,  аэродин. козырек, боковая защита, ДЗК, тахограф российского стандарта с блоком СКЗИ, УВЭОС</v>
          </cell>
          <cell r="AO9">
            <v>59000</v>
          </cell>
        </row>
        <row r="10">
          <cell r="A10" t="str">
            <v>45143-6012-48(А5)</v>
          </cell>
          <cell r="B10">
            <v>3639000</v>
          </cell>
          <cell r="C10">
            <v>1.0203352569387194</v>
          </cell>
          <cell r="D10">
            <v>3713000</v>
          </cell>
          <cell r="E10">
            <v>3545000</v>
          </cell>
          <cell r="G10">
            <v>0</v>
          </cell>
          <cell r="I10">
            <v>80000</v>
          </cell>
          <cell r="K10">
            <v>49000</v>
          </cell>
          <cell r="L10">
            <v>3000</v>
          </cell>
          <cell r="S10">
            <v>20000</v>
          </cell>
          <cell r="T10" t="str">
            <v>+</v>
          </cell>
          <cell r="U10" t="str">
            <v>+</v>
          </cell>
          <cell r="V10" t="str">
            <v>+</v>
          </cell>
          <cell r="Z10">
            <v>16000</v>
          </cell>
          <cell r="AA10" t="str">
            <v>6х4</v>
          </cell>
          <cell r="AB10">
            <v>2</v>
          </cell>
          <cell r="AC10">
            <v>12</v>
          </cell>
          <cell r="AD10">
            <v>300</v>
          </cell>
          <cell r="AE10">
            <v>292</v>
          </cell>
          <cell r="AF10" t="str">
            <v>ZF9</v>
          </cell>
          <cell r="AG10">
            <v>5.94</v>
          </cell>
          <cell r="AH10">
            <v>15.2</v>
          </cell>
          <cell r="AI10">
            <v>1</v>
          </cell>
          <cell r="AJ10" t="str">
            <v>11.00R20 11.00R22,5</v>
          </cell>
          <cell r="AK10">
            <v>500</v>
          </cell>
          <cell r="AL10" t="str">
            <v>шк-пет.</v>
          </cell>
          <cell r="AM10" t="str">
            <v xml:space="preserve">бок.разгрузка, надст.борта, МКБ, МОБ, дв. Cummins ISB6.7E5 300 (Е-5), ТНВД BOSCH, система нейтрализ. ОГ(AdBlue), ДЗК, на ш.65115-3063-48(А5), аэродин. козырек, боковая защита, тахограф российского стандарта с блоком СКЗИ, УВЭОС </v>
          </cell>
          <cell r="AO10">
            <v>74000</v>
          </cell>
        </row>
        <row r="11">
          <cell r="A11" t="str">
            <v>45143-6012-50</v>
          </cell>
          <cell r="B11">
            <v>3639000</v>
          </cell>
          <cell r="C11">
            <v>1.0203352569387194</v>
          </cell>
          <cell r="D11">
            <v>3713000</v>
          </cell>
          <cell r="E11">
            <v>3545000</v>
          </cell>
          <cell r="I11">
            <v>80000</v>
          </cell>
          <cell r="K11">
            <v>49000</v>
          </cell>
          <cell r="L11">
            <v>3000</v>
          </cell>
          <cell r="S11">
            <v>20000</v>
          </cell>
          <cell r="T11" t="str">
            <v>+</v>
          </cell>
          <cell r="U11" t="str">
            <v>+</v>
          </cell>
          <cell r="V11" t="str">
            <v>+</v>
          </cell>
          <cell r="Z11">
            <v>16000</v>
          </cell>
          <cell r="AA11" t="str">
            <v>6х4</v>
          </cell>
          <cell r="AB11">
            <v>2</v>
          </cell>
          <cell r="AC11">
            <v>11.5</v>
          </cell>
          <cell r="AD11">
            <v>300</v>
          </cell>
          <cell r="AE11">
            <v>300</v>
          </cell>
          <cell r="AF11" t="str">
            <v>ZF9</v>
          </cell>
          <cell r="AG11">
            <v>4.9800000000000004</v>
          </cell>
          <cell r="AH11">
            <v>15.2</v>
          </cell>
          <cell r="AI11">
            <v>1</v>
          </cell>
          <cell r="AJ11" t="str">
            <v>11.00R20 11R22,5</v>
          </cell>
          <cell r="AK11">
            <v>500</v>
          </cell>
          <cell r="AL11" t="str">
            <v>шк-пет.</v>
          </cell>
          <cell r="AM11" t="str">
            <v xml:space="preserve">бок.разгрузка, надст.борта,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ell>
          <cell r="AO11">
            <v>74000</v>
          </cell>
        </row>
        <row r="12">
          <cell r="A12" t="str">
            <v>45143-776012-50</v>
          </cell>
          <cell r="B12">
            <v>3559000</v>
          </cell>
          <cell r="C12">
            <v>1.0207923574037652</v>
          </cell>
          <cell r="D12">
            <v>3633000</v>
          </cell>
          <cell r="E12">
            <v>3545000</v>
          </cell>
          <cell r="K12">
            <v>49000</v>
          </cell>
          <cell r="L12">
            <v>3000</v>
          </cell>
          <cell r="S12">
            <v>20000</v>
          </cell>
          <cell r="T12" t="str">
            <v>+</v>
          </cell>
          <cell r="U12" t="str">
            <v>+</v>
          </cell>
          <cell r="V12" t="str">
            <v>+</v>
          </cell>
          <cell r="Z12">
            <v>16000</v>
          </cell>
          <cell r="AA12" t="str">
            <v>6х4</v>
          </cell>
          <cell r="AB12">
            <v>2</v>
          </cell>
          <cell r="AC12">
            <v>11.5</v>
          </cell>
          <cell r="AD12">
            <v>300</v>
          </cell>
          <cell r="AE12">
            <v>300</v>
          </cell>
          <cell r="AF12">
            <v>154</v>
          </cell>
          <cell r="AG12">
            <v>4.9800000000000004</v>
          </cell>
          <cell r="AH12">
            <v>15.2</v>
          </cell>
          <cell r="AI12">
            <v>1</v>
          </cell>
          <cell r="AJ12" t="str">
            <v>11.00R20 11R22,5</v>
          </cell>
          <cell r="AK12">
            <v>500</v>
          </cell>
          <cell r="AL12" t="str">
            <v>шк-пет.</v>
          </cell>
          <cell r="AM12" t="str">
            <v xml:space="preserve">бок.разгрузка, надст.борта,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ell>
          <cell r="AO12">
            <v>74000</v>
          </cell>
        </row>
        <row r="13">
          <cell r="A13" t="str">
            <v>45143-6013-50</v>
          </cell>
          <cell r="B13">
            <v>3705000</v>
          </cell>
          <cell r="C13">
            <v>1.0199730094466937</v>
          </cell>
          <cell r="D13">
            <v>3779000</v>
          </cell>
          <cell r="E13">
            <v>3545000</v>
          </cell>
          <cell r="I13">
            <v>80000</v>
          </cell>
          <cell r="K13">
            <v>49000</v>
          </cell>
          <cell r="L13">
            <v>3000</v>
          </cell>
          <cell r="O13">
            <v>66000</v>
          </cell>
          <cell r="S13">
            <v>20000</v>
          </cell>
          <cell r="T13" t="str">
            <v>+</v>
          </cell>
          <cell r="U13" t="str">
            <v>+</v>
          </cell>
          <cell r="V13" t="str">
            <v>+</v>
          </cell>
          <cell r="Z13">
            <v>16000</v>
          </cell>
          <cell r="AA13" t="str">
            <v>6х4</v>
          </cell>
          <cell r="AB13">
            <v>2</v>
          </cell>
          <cell r="AC13">
            <v>11.5</v>
          </cell>
          <cell r="AD13">
            <v>300</v>
          </cell>
          <cell r="AE13">
            <v>300</v>
          </cell>
          <cell r="AF13" t="str">
            <v>ZF9</v>
          </cell>
          <cell r="AG13">
            <v>4.9800000000000004</v>
          </cell>
          <cell r="AH13">
            <v>15.2</v>
          </cell>
          <cell r="AI13">
            <v>1</v>
          </cell>
          <cell r="AJ13" t="str">
            <v>11.00R20 11R22,5</v>
          </cell>
          <cell r="AK13">
            <v>500</v>
          </cell>
          <cell r="AL13" t="str">
            <v>шк-пет.</v>
          </cell>
          <cell r="AM13" t="str">
            <v xml:space="preserve">бок.разгрузка, надст.борта, защитный козырек над каб., полог с механизмом сматывания, оцинк. лестница и площадка для обсл-я полога, усиленное основание платф., нижние борта с нижней и верхней навеской с оригинальными запорами бортов,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ell>
          <cell r="AO13">
            <v>74000</v>
          </cell>
        </row>
        <row r="14">
          <cell r="A14" t="str">
            <v>65115-6056-48(A5)</v>
          </cell>
          <cell r="B14">
            <v>3617000</v>
          </cell>
          <cell r="C14">
            <v>1.0204589438761404</v>
          </cell>
          <cell r="D14">
            <v>3691000</v>
          </cell>
          <cell r="E14">
            <v>3504000</v>
          </cell>
          <cell r="G14">
            <v>0</v>
          </cell>
          <cell r="I14">
            <v>80000</v>
          </cell>
          <cell r="J14" t="str">
            <v>-</v>
          </cell>
          <cell r="K14">
            <v>49000</v>
          </cell>
          <cell r="L14">
            <v>3000</v>
          </cell>
          <cell r="Q14">
            <v>10000</v>
          </cell>
          <cell r="R14" t="str">
            <v>-</v>
          </cell>
          <cell r="S14">
            <v>14000</v>
          </cell>
          <cell r="X14">
            <v>15000</v>
          </cell>
          <cell r="Z14">
            <v>16000</v>
          </cell>
          <cell r="AA14" t="str">
            <v>6х4</v>
          </cell>
          <cell r="AB14">
            <v>2</v>
          </cell>
          <cell r="AC14">
            <v>15</v>
          </cell>
          <cell r="AD14">
            <v>300</v>
          </cell>
          <cell r="AE14">
            <v>292</v>
          </cell>
          <cell r="AF14" t="str">
            <v>ZF9</v>
          </cell>
          <cell r="AG14">
            <v>5.43</v>
          </cell>
          <cell r="AH14">
            <v>10</v>
          </cell>
          <cell r="AI14" t="str">
            <v>─</v>
          </cell>
          <cell r="AJ14" t="str">
            <v>11.00R20 11R22,5</v>
          </cell>
          <cell r="AK14">
            <v>350</v>
          </cell>
          <cell r="AL14" t="str">
            <v>─</v>
          </cell>
          <cell r="AM14" t="str">
            <v xml:space="preserve">зад.разгрузка, овал.сеч,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ell>
          <cell r="AO14">
            <v>74000</v>
          </cell>
        </row>
        <row r="15">
          <cell r="A15" t="str">
            <v>65115-6057-48(A5)</v>
          </cell>
          <cell r="B15">
            <v>3659000</v>
          </cell>
          <cell r="C15">
            <v>1.0202241049467067</v>
          </cell>
          <cell r="D15">
            <v>3733000</v>
          </cell>
          <cell r="E15">
            <v>3504000</v>
          </cell>
          <cell r="G15">
            <v>0</v>
          </cell>
          <cell r="I15">
            <v>80000</v>
          </cell>
          <cell r="K15">
            <v>49000</v>
          </cell>
          <cell r="L15">
            <v>3000</v>
          </cell>
          <cell r="N15">
            <v>10000</v>
          </cell>
          <cell r="R15" t="str">
            <v>-</v>
          </cell>
          <cell r="S15">
            <v>14000</v>
          </cell>
          <cell r="T15">
            <v>20000</v>
          </cell>
          <cell r="U15">
            <v>10000</v>
          </cell>
          <cell r="V15">
            <v>12000</v>
          </cell>
          <cell r="X15">
            <v>15000</v>
          </cell>
          <cell r="Z15">
            <v>16000</v>
          </cell>
          <cell r="AA15" t="str">
            <v>6х4</v>
          </cell>
          <cell r="AB15">
            <v>2</v>
          </cell>
          <cell r="AC15">
            <v>15</v>
          </cell>
          <cell r="AD15">
            <v>300</v>
          </cell>
          <cell r="AE15">
            <v>292</v>
          </cell>
          <cell r="AF15" t="str">
            <v>ZF9</v>
          </cell>
          <cell r="AG15">
            <v>5.94</v>
          </cell>
          <cell r="AH15">
            <v>10</v>
          </cell>
          <cell r="AI15" t="str">
            <v>─</v>
          </cell>
          <cell r="AJ15" t="str">
            <v>11.00R20 11R22,5</v>
          </cell>
          <cell r="AK15">
            <v>350</v>
          </cell>
          <cell r="AL15" t="str">
            <v>шк-пет.</v>
          </cell>
          <cell r="AM15" t="str">
            <v xml:space="preserve">бок.разгрузка,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ell>
          <cell r="AO15">
            <v>74000</v>
          </cell>
        </row>
        <row r="16">
          <cell r="A16" t="str">
            <v>65115-6058-48(A5)</v>
          </cell>
          <cell r="B16">
            <v>3654000</v>
          </cell>
          <cell r="C16">
            <v>1.0202517788724685</v>
          </cell>
          <cell r="D16">
            <v>3728000</v>
          </cell>
          <cell r="E16">
            <v>3504000</v>
          </cell>
          <cell r="G16">
            <v>0</v>
          </cell>
          <cell r="I16">
            <v>80000</v>
          </cell>
          <cell r="K16">
            <v>49000</v>
          </cell>
          <cell r="L16">
            <v>3000</v>
          </cell>
          <cell r="R16">
            <v>5000</v>
          </cell>
          <cell r="S16">
            <v>14000</v>
          </cell>
          <cell r="T16">
            <v>20000</v>
          </cell>
          <cell r="U16">
            <v>10000</v>
          </cell>
          <cell r="V16">
            <v>12000</v>
          </cell>
          <cell r="X16">
            <v>15000</v>
          </cell>
          <cell r="Z16">
            <v>16000</v>
          </cell>
          <cell r="AA16" t="str">
            <v>6х4</v>
          </cell>
          <cell r="AB16">
            <v>2</v>
          </cell>
          <cell r="AC16">
            <v>15</v>
          </cell>
          <cell r="AD16">
            <v>300</v>
          </cell>
          <cell r="AE16">
            <v>292</v>
          </cell>
          <cell r="AF16" t="str">
            <v>ZF9</v>
          </cell>
          <cell r="AG16">
            <v>5.94</v>
          </cell>
          <cell r="AH16">
            <v>10</v>
          </cell>
          <cell r="AI16" t="str">
            <v>─</v>
          </cell>
          <cell r="AJ16" t="str">
            <v>11.00R20 11R22,5</v>
          </cell>
          <cell r="AK16">
            <v>350</v>
          </cell>
          <cell r="AL16" t="str">
            <v>шк-пет.</v>
          </cell>
          <cell r="AM16" t="str">
            <v xml:space="preserve">зад.разгрузка, ковш.типа, МКБ, МОБ, дв. Cummins ISB6.7E5 300 (Е-5), ТНВД BOSCH, отоп. Планар., система нейтрализ. ОГ (AdBlue), Common Rail, ДЗК, аэродин.козырек, боковая защита, тахограф российского стандарта с блоком СКЗИ, УВЭОС  </v>
          </cell>
          <cell r="AO16">
            <v>74000</v>
          </cell>
        </row>
        <row r="17">
          <cell r="A17" t="str">
            <v>65115-606058-48(A5)</v>
          </cell>
          <cell r="B17">
            <v>3654000</v>
          </cell>
          <cell r="C17">
            <v>1.0202517788724685</v>
          </cell>
          <cell r="D17">
            <v>3728000</v>
          </cell>
          <cell r="E17">
            <v>3504000</v>
          </cell>
          <cell r="G17">
            <v>0</v>
          </cell>
          <cell r="I17">
            <v>80000</v>
          </cell>
          <cell r="K17">
            <v>49000</v>
          </cell>
          <cell r="L17">
            <v>3000</v>
          </cell>
          <cell r="R17">
            <v>5000</v>
          </cell>
          <cell r="S17">
            <v>14000</v>
          </cell>
          <cell r="T17">
            <v>20000</v>
          </cell>
          <cell r="U17">
            <v>10000</v>
          </cell>
          <cell r="V17">
            <v>12000</v>
          </cell>
          <cell r="X17">
            <v>15000</v>
          </cell>
          <cell r="Z17">
            <v>16000</v>
          </cell>
          <cell r="AA17" t="str">
            <v>6х4</v>
          </cell>
          <cell r="AB17">
            <v>2</v>
          </cell>
          <cell r="AC17">
            <v>15</v>
          </cell>
          <cell r="AD17">
            <v>300</v>
          </cell>
          <cell r="AE17">
            <v>292</v>
          </cell>
          <cell r="AF17" t="str">
            <v>ZF9</v>
          </cell>
          <cell r="AG17">
            <v>5.94</v>
          </cell>
          <cell r="AH17">
            <v>10</v>
          </cell>
          <cell r="AI17" t="str">
            <v>─</v>
          </cell>
          <cell r="AJ17" t="str">
            <v>11.00R20 11R22,5</v>
          </cell>
          <cell r="AK17">
            <v>350</v>
          </cell>
          <cell r="AL17" t="str">
            <v>шк-пет.</v>
          </cell>
          <cell r="AM17" t="str">
            <v xml:space="preserve">зад.разгрузка, ковш.типа, МКБ, МОБ, дв. Cummins ISB6.7E5 300 (Е-5), ТНВД BOSCH, система нейтрализ. ОГ (AdBlue), Common Rail,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O17">
            <v>74000</v>
          </cell>
        </row>
        <row r="18">
          <cell r="A18" t="str">
            <v>65115-706058-48(A5)</v>
          </cell>
          <cell r="B18">
            <v>3654000</v>
          </cell>
          <cell r="C18">
            <v>1.0202517788724685</v>
          </cell>
          <cell r="D18">
            <v>3728000</v>
          </cell>
          <cell r="E18">
            <v>3504000</v>
          </cell>
          <cell r="G18">
            <v>0</v>
          </cell>
          <cell r="I18">
            <v>80000</v>
          </cell>
          <cell r="K18">
            <v>49000</v>
          </cell>
          <cell r="L18">
            <v>3000</v>
          </cell>
          <cell r="R18">
            <v>5000</v>
          </cell>
          <cell r="S18">
            <v>14000</v>
          </cell>
          <cell r="T18">
            <v>20000</v>
          </cell>
          <cell r="U18">
            <v>10000</v>
          </cell>
          <cell r="V18">
            <v>12000</v>
          </cell>
          <cell r="X18">
            <v>15000</v>
          </cell>
          <cell r="Z18">
            <v>16000</v>
          </cell>
          <cell r="AA18" t="str">
            <v>6х4</v>
          </cell>
          <cell r="AB18">
            <v>2</v>
          </cell>
          <cell r="AC18">
            <v>15</v>
          </cell>
          <cell r="AD18">
            <v>300</v>
          </cell>
          <cell r="AE18">
            <v>292</v>
          </cell>
          <cell r="AF18" t="str">
            <v>ZF9</v>
          </cell>
          <cell r="AG18">
            <v>5.94</v>
          </cell>
          <cell r="AH18">
            <v>10</v>
          </cell>
          <cell r="AI18" t="str">
            <v>─</v>
          </cell>
          <cell r="AJ18" t="str">
            <v>11.00R20 11R22,5</v>
          </cell>
          <cell r="AK18">
            <v>350</v>
          </cell>
          <cell r="AL18" t="str">
            <v>шк-пет.</v>
          </cell>
          <cell r="AM18" t="str">
            <v xml:space="preserve">зад.разгрузка, ковш.типа, МКБ, МОБ, дв. Cummins ISB6.7E5 300 (Е-5), ТНВД BOSCH, система нейтрализ. ОГ (AdBlue), Common Rail, тахограф российского стандарта с блоком СКЗИ, УВЭОС, автономный воздушный отопитель "Планар 4Д",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накладной кондиционер 3,5 кВТ (в составе штатной системы вентиляции кабины) а/м Камаз     </v>
          </cell>
          <cell r="AO18">
            <v>74000</v>
          </cell>
        </row>
        <row r="19">
          <cell r="A19" t="str">
            <v>65115-806058-48(A5)</v>
          </cell>
          <cell r="B19">
            <v>3654000</v>
          </cell>
          <cell r="C19">
            <v>1.0202517788724685</v>
          </cell>
          <cell r="D19">
            <v>3728000</v>
          </cell>
          <cell r="E19">
            <v>3504000</v>
          </cell>
          <cell r="G19">
            <v>0</v>
          </cell>
          <cell r="I19">
            <v>80000</v>
          </cell>
          <cell r="K19">
            <v>49000</v>
          </cell>
          <cell r="L19">
            <v>3000</v>
          </cell>
          <cell r="R19">
            <v>5000</v>
          </cell>
          <cell r="S19">
            <v>14000</v>
          </cell>
          <cell r="T19">
            <v>20000</v>
          </cell>
          <cell r="U19">
            <v>10000</v>
          </cell>
          <cell r="V19">
            <v>12000</v>
          </cell>
          <cell r="X19">
            <v>15000</v>
          </cell>
          <cell r="Z19">
            <v>16000</v>
          </cell>
          <cell r="AA19" t="str">
            <v>6х4</v>
          </cell>
          <cell r="AB19">
            <v>2</v>
          </cell>
          <cell r="AC19">
            <v>15</v>
          </cell>
          <cell r="AD19">
            <v>300</v>
          </cell>
          <cell r="AE19">
            <v>292</v>
          </cell>
          <cell r="AF19" t="str">
            <v>ZF9</v>
          </cell>
          <cell r="AG19">
            <v>5.94</v>
          </cell>
          <cell r="AH19">
            <v>10</v>
          </cell>
          <cell r="AI19" t="str">
            <v>─</v>
          </cell>
          <cell r="AJ19" t="str">
            <v>11.00R20 11R22,5</v>
          </cell>
          <cell r="AK19">
            <v>350</v>
          </cell>
          <cell r="AL19" t="str">
            <v>шк-пет.</v>
          </cell>
          <cell r="AM19" t="str">
            <v xml:space="preserve">зад.разгрузка, ковш.типа, МКБ, МОБ, дв. Cummins ISB6.7E5 300 (Е-5), ТНВД BOSCH, система нейтрализ. ОГ (AdBlue), Common Rail,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O19">
            <v>74000</v>
          </cell>
        </row>
        <row r="20">
          <cell r="A20" t="str">
            <v>65115-906058-48(A5)</v>
          </cell>
          <cell r="B20">
            <v>3654000</v>
          </cell>
          <cell r="C20">
            <v>1.0202517788724685</v>
          </cell>
          <cell r="D20">
            <v>3728000</v>
          </cell>
          <cell r="E20">
            <v>3504000</v>
          </cell>
          <cell r="G20">
            <v>0</v>
          </cell>
          <cell r="I20">
            <v>80000</v>
          </cell>
          <cell r="K20">
            <v>49000</v>
          </cell>
          <cell r="L20">
            <v>3000</v>
          </cell>
          <cell r="R20">
            <v>5000</v>
          </cell>
          <cell r="S20">
            <v>14000</v>
          </cell>
          <cell r="T20">
            <v>20000</v>
          </cell>
          <cell r="U20">
            <v>10000</v>
          </cell>
          <cell r="V20">
            <v>12000</v>
          </cell>
          <cell r="X20">
            <v>15000</v>
          </cell>
          <cell r="Z20">
            <v>16000</v>
          </cell>
          <cell r="AA20" t="str">
            <v>6х4</v>
          </cell>
          <cell r="AB20">
            <v>2</v>
          </cell>
          <cell r="AC20">
            <v>15</v>
          </cell>
          <cell r="AD20">
            <v>300</v>
          </cell>
          <cell r="AE20">
            <v>292</v>
          </cell>
          <cell r="AF20" t="str">
            <v>ZF9</v>
          </cell>
          <cell r="AG20">
            <v>5.94</v>
          </cell>
          <cell r="AH20">
            <v>10</v>
          </cell>
          <cell r="AI20" t="str">
            <v>─</v>
          </cell>
          <cell r="AJ20" t="str">
            <v>11.00R20 11R22,5</v>
          </cell>
          <cell r="AK20">
            <v>350</v>
          </cell>
          <cell r="AL20" t="str">
            <v>шк-пет.</v>
          </cell>
          <cell r="AM20" t="str">
            <v>зад.разгрузка, ковш.типа, МКБ, МОБ, дв. Cummins ISB6.7E5 300 (Е-5), ТНВД BOSCH, система нейтрализ. ОГ (AdBlue), Common Rail, тахограф российского стандарта с блоком СКЗИ, УВЭОС, автономный воздушный отопитель "Планар 4Д",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накладной кондиционер 3,5 кВТ (в составе штатной системы вентиляции кабины)</v>
          </cell>
          <cell r="AO20">
            <v>74000</v>
          </cell>
        </row>
        <row r="21">
          <cell r="A21" t="str">
            <v>65115-7058-48(A5)</v>
          </cell>
          <cell r="B21">
            <v>3739000</v>
          </cell>
          <cell r="C21">
            <v>1.0197913880716769</v>
          </cell>
          <cell r="D21">
            <v>3813000</v>
          </cell>
          <cell r="E21">
            <v>3504000</v>
          </cell>
          <cell r="G21">
            <v>0</v>
          </cell>
          <cell r="I21">
            <v>80000</v>
          </cell>
          <cell r="K21">
            <v>49000</v>
          </cell>
          <cell r="L21">
            <v>3000</v>
          </cell>
          <cell r="M21">
            <v>85000</v>
          </cell>
          <cell r="R21">
            <v>5000</v>
          </cell>
          <cell r="S21">
            <v>14000</v>
          </cell>
          <cell r="T21">
            <v>20000</v>
          </cell>
          <cell r="U21">
            <v>10000</v>
          </cell>
          <cell r="V21">
            <v>12000</v>
          </cell>
          <cell r="X21">
            <v>15000</v>
          </cell>
          <cell r="Z21">
            <v>16000</v>
          </cell>
          <cell r="AA21" t="str">
            <v>6х4</v>
          </cell>
          <cell r="AB21">
            <v>2</v>
          </cell>
          <cell r="AC21">
            <v>15</v>
          </cell>
          <cell r="AD21">
            <v>300</v>
          </cell>
          <cell r="AE21">
            <v>292</v>
          </cell>
          <cell r="AF21" t="str">
            <v>ZF9</v>
          </cell>
          <cell r="AG21">
            <v>5.94</v>
          </cell>
          <cell r="AH21">
            <v>10</v>
          </cell>
          <cell r="AI21" t="str">
            <v>─</v>
          </cell>
          <cell r="AJ21" t="str">
            <v>11.00R20 11R22,5</v>
          </cell>
          <cell r="AK21">
            <v>350</v>
          </cell>
          <cell r="AL21" t="str">
            <v>шк-пет.</v>
          </cell>
          <cell r="AM21" t="str">
            <v xml:space="preserve">зад.разгрузка, ковш.типа, МКБ, МОБ, дв. Cummins ISB6.7E5 300 (Е-5), ТНВД BOSCH, система нейтрализ. ОГ (AdBlue), отоп. Планар, Common Rail, рестайлинг 2, ДЗК, аэродин.козырек, боковая защита, тахограф российского стандарта с блоком СКЗИ, УВЭОС  </v>
          </cell>
          <cell r="AO21">
            <v>74000</v>
          </cell>
        </row>
        <row r="22">
          <cell r="A22" t="str">
            <v>65115-6058-50</v>
          </cell>
          <cell r="B22">
            <v>3653000</v>
          </cell>
          <cell r="C22">
            <v>1.020257322748426</v>
          </cell>
          <cell r="D22">
            <v>3727000</v>
          </cell>
          <cell r="E22">
            <v>3504000</v>
          </cell>
          <cell r="I22">
            <v>80000</v>
          </cell>
          <cell r="J22">
            <v>14000</v>
          </cell>
          <cell r="K22">
            <v>49000</v>
          </cell>
          <cell r="L22">
            <v>3000</v>
          </cell>
          <cell r="R22">
            <v>5000</v>
          </cell>
          <cell r="S22">
            <v>14000</v>
          </cell>
          <cell r="T22">
            <v>20000</v>
          </cell>
          <cell r="U22">
            <v>10000</v>
          </cell>
          <cell r="V22">
            <v>12000</v>
          </cell>
          <cell r="Z22">
            <v>16000</v>
          </cell>
          <cell r="AA22" t="str">
            <v>6х4</v>
          </cell>
          <cell r="AB22">
            <v>2</v>
          </cell>
          <cell r="AC22">
            <v>14.5</v>
          </cell>
          <cell r="AD22">
            <v>300</v>
          </cell>
          <cell r="AE22">
            <v>300</v>
          </cell>
          <cell r="AF22" t="str">
            <v>ZF9</v>
          </cell>
          <cell r="AG22">
            <v>4.9800000000000004</v>
          </cell>
          <cell r="AH22">
            <v>10</v>
          </cell>
          <cell r="AI22" t="str">
            <v>─</v>
          </cell>
          <cell r="AJ22" t="str">
            <v>11.00R20 11R22,5</v>
          </cell>
          <cell r="AK22">
            <v>350</v>
          </cell>
          <cell r="AL22" t="str">
            <v>шк-пет.</v>
          </cell>
          <cell r="AM22" t="str">
            <v xml:space="preserve">зад.разгрузка, ковш.типа, МКБ, МОБ, дв. КАМАЗ 740.705-300 (Е-5), ТНВД BOSCH, система нейтрализ. ОГ(AdBlue), Common Rail, обогрев платф., ДЗК, аэродин.козырек, боковая защита, тахограф российского стандарта с блоком СКЗИ, УВЭОС  </v>
          </cell>
          <cell r="AO22">
            <v>74000</v>
          </cell>
        </row>
        <row r="23">
          <cell r="A23" t="str">
            <v>65115-406058-50</v>
          </cell>
          <cell r="B23">
            <v>3653000</v>
          </cell>
          <cell r="C23">
            <v>1.020257322748426</v>
          </cell>
          <cell r="D23">
            <v>3727000</v>
          </cell>
          <cell r="E23">
            <v>3504000</v>
          </cell>
          <cell r="I23">
            <v>80000</v>
          </cell>
          <cell r="J23">
            <v>14000</v>
          </cell>
          <cell r="K23">
            <v>49000</v>
          </cell>
          <cell r="L23">
            <v>3000</v>
          </cell>
          <cell r="R23">
            <v>5000</v>
          </cell>
          <cell r="S23">
            <v>14000</v>
          </cell>
          <cell r="T23">
            <v>20000</v>
          </cell>
          <cell r="U23">
            <v>10000</v>
          </cell>
          <cell r="V23">
            <v>12000</v>
          </cell>
          <cell r="Z23">
            <v>16000</v>
          </cell>
          <cell r="AA23" t="str">
            <v>6х4</v>
          </cell>
          <cell r="AB23">
            <v>2</v>
          </cell>
          <cell r="AC23">
            <v>14.5</v>
          </cell>
          <cell r="AD23">
            <v>300</v>
          </cell>
          <cell r="AE23">
            <v>300</v>
          </cell>
          <cell r="AF23" t="str">
            <v>ZF9</v>
          </cell>
          <cell r="AG23">
            <v>4.9800000000000004</v>
          </cell>
          <cell r="AH23">
            <v>10</v>
          </cell>
          <cell r="AI23" t="str">
            <v>─</v>
          </cell>
          <cell r="AJ23" t="str">
            <v>11.00R20 11R22,5</v>
          </cell>
          <cell r="AK23">
            <v>350</v>
          </cell>
          <cell r="AL23" t="str">
            <v>шк-пет.</v>
          </cell>
          <cell r="AM23" t="str">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O23">
            <v>74000</v>
          </cell>
        </row>
        <row r="24">
          <cell r="A24" t="str">
            <v>65115-506058-50</v>
          </cell>
          <cell r="B24">
            <v>3653000</v>
          </cell>
          <cell r="C24">
            <v>1.020257322748426</v>
          </cell>
          <cell r="D24">
            <v>3727000</v>
          </cell>
          <cell r="E24">
            <v>3504000</v>
          </cell>
          <cell r="I24">
            <v>80000</v>
          </cell>
          <cell r="J24">
            <v>14000</v>
          </cell>
          <cell r="K24">
            <v>49000</v>
          </cell>
          <cell r="L24">
            <v>3000</v>
          </cell>
          <cell r="R24">
            <v>5000</v>
          </cell>
          <cell r="S24">
            <v>14000</v>
          </cell>
          <cell r="T24">
            <v>20000</v>
          </cell>
          <cell r="U24">
            <v>10000</v>
          </cell>
          <cell r="V24">
            <v>12000</v>
          </cell>
          <cell r="Z24">
            <v>16000</v>
          </cell>
          <cell r="AA24" t="str">
            <v>6х4</v>
          </cell>
          <cell r="AB24">
            <v>2</v>
          </cell>
          <cell r="AC24">
            <v>14.5</v>
          </cell>
          <cell r="AD24">
            <v>300</v>
          </cell>
          <cell r="AE24">
            <v>300</v>
          </cell>
          <cell r="AF24" t="str">
            <v>ZF9</v>
          </cell>
          <cell r="AG24">
            <v>4.9800000000000004</v>
          </cell>
          <cell r="AH24">
            <v>10</v>
          </cell>
          <cell r="AI24" t="str">
            <v>─</v>
          </cell>
          <cell r="AJ24" t="str">
            <v>11.00R20 11R22,5</v>
          </cell>
          <cell r="AK24">
            <v>350</v>
          </cell>
          <cell r="AL24" t="str">
            <v>шк-пет.</v>
          </cell>
          <cell r="AM24" t="str">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O24">
            <v>74000</v>
          </cell>
        </row>
        <row r="25">
          <cell r="A25" t="str">
            <v>65115-776058-50</v>
          </cell>
          <cell r="B25">
            <v>3573000</v>
          </cell>
          <cell r="C25">
            <v>1.0207108872096278</v>
          </cell>
          <cell r="D25">
            <v>3647000</v>
          </cell>
          <cell r="E25">
            <v>3504000</v>
          </cell>
          <cell r="J25">
            <v>14000</v>
          </cell>
          <cell r="K25">
            <v>49000</v>
          </cell>
          <cell r="L25">
            <v>3000</v>
          </cell>
          <cell r="R25">
            <v>5000</v>
          </cell>
          <cell r="S25">
            <v>14000</v>
          </cell>
          <cell r="T25">
            <v>20000</v>
          </cell>
          <cell r="U25">
            <v>10000</v>
          </cell>
          <cell r="V25">
            <v>12000</v>
          </cell>
          <cell r="Z25">
            <v>16000</v>
          </cell>
          <cell r="AA25" t="str">
            <v>6х4</v>
          </cell>
          <cell r="AB25">
            <v>2</v>
          </cell>
          <cell r="AC25">
            <v>14.5</v>
          </cell>
          <cell r="AD25">
            <v>300</v>
          </cell>
          <cell r="AE25">
            <v>300</v>
          </cell>
          <cell r="AF25">
            <v>154</v>
          </cell>
          <cell r="AG25">
            <v>4.9800000000000004</v>
          </cell>
          <cell r="AH25">
            <v>10</v>
          </cell>
          <cell r="AI25" t="str">
            <v>─</v>
          </cell>
          <cell r="AJ25" t="str">
            <v>11.00R20 11R22,5</v>
          </cell>
          <cell r="AK25">
            <v>350</v>
          </cell>
          <cell r="AL25" t="str">
            <v>шк-пет.</v>
          </cell>
          <cell r="AM25" t="str">
            <v xml:space="preserve">зад.разгрузка, ковш.типа, МКБ, МОБ, дв. КАМАЗ 740.705-300 (Е-5), ТНВД BOSCH, система нейтрализ. ОГ(AdBlue), Common Rail, обогрев платф., ДЗК, аэродин.козырек, боковая защита, тахограф российского стандарта с блоком СКЗИ, УВЭОС  </v>
          </cell>
          <cell r="AO25">
            <v>74000</v>
          </cell>
        </row>
        <row r="26">
          <cell r="A26" t="str">
            <v>65115-3776058-50</v>
          </cell>
          <cell r="B26">
            <v>3573000</v>
          </cell>
          <cell r="C26">
            <v>1.0207108872096278</v>
          </cell>
          <cell r="D26">
            <v>3647000</v>
          </cell>
          <cell r="E26">
            <v>3504000</v>
          </cell>
          <cell r="J26">
            <v>14000</v>
          </cell>
          <cell r="K26">
            <v>49000</v>
          </cell>
          <cell r="L26">
            <v>3000</v>
          </cell>
          <cell r="R26">
            <v>5000</v>
          </cell>
          <cell r="S26">
            <v>14000</v>
          </cell>
          <cell r="T26">
            <v>20000</v>
          </cell>
          <cell r="U26">
            <v>10000</v>
          </cell>
          <cell r="V26">
            <v>12000</v>
          </cell>
          <cell r="Z26">
            <v>16000</v>
          </cell>
          <cell r="AA26" t="str">
            <v>6х4</v>
          </cell>
          <cell r="AB26">
            <v>2</v>
          </cell>
          <cell r="AC26">
            <v>14.5</v>
          </cell>
          <cell r="AD26">
            <v>300</v>
          </cell>
          <cell r="AE26">
            <v>292</v>
          </cell>
          <cell r="AF26">
            <v>154</v>
          </cell>
          <cell r="AG26">
            <v>4.9800000000000004</v>
          </cell>
          <cell r="AH26">
            <v>10</v>
          </cell>
          <cell r="AI26" t="str">
            <v>─</v>
          </cell>
          <cell r="AJ26" t="str">
            <v>11.00R20 11R22,5</v>
          </cell>
          <cell r="AK26">
            <v>350</v>
          </cell>
          <cell r="AL26" t="str">
            <v>шк-пет.</v>
          </cell>
          <cell r="AM26" t="str">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O26">
            <v>74000</v>
          </cell>
        </row>
        <row r="27">
          <cell r="A27" t="str">
            <v>65115-4776058-50</v>
          </cell>
          <cell r="B27">
            <v>3573000</v>
          </cell>
          <cell r="C27">
            <v>1.0207108872096278</v>
          </cell>
          <cell r="D27">
            <v>3647000</v>
          </cell>
          <cell r="E27">
            <v>3504000</v>
          </cell>
          <cell r="J27">
            <v>14000</v>
          </cell>
          <cell r="K27">
            <v>49000</v>
          </cell>
          <cell r="L27">
            <v>3000</v>
          </cell>
          <cell r="R27">
            <v>5000</v>
          </cell>
          <cell r="S27">
            <v>14000</v>
          </cell>
          <cell r="T27">
            <v>20000</v>
          </cell>
          <cell r="U27">
            <v>10000</v>
          </cell>
          <cell r="V27">
            <v>12000</v>
          </cell>
          <cell r="Z27">
            <v>16000</v>
          </cell>
          <cell r="AA27" t="str">
            <v>6х4</v>
          </cell>
          <cell r="AB27">
            <v>2</v>
          </cell>
          <cell r="AC27">
            <v>14.5</v>
          </cell>
          <cell r="AD27">
            <v>300</v>
          </cell>
          <cell r="AE27">
            <v>292</v>
          </cell>
          <cell r="AF27">
            <v>154</v>
          </cell>
          <cell r="AG27">
            <v>4.9800000000000004</v>
          </cell>
          <cell r="AH27">
            <v>10</v>
          </cell>
          <cell r="AI27" t="str">
            <v>─</v>
          </cell>
          <cell r="AJ27" t="str">
            <v>11.00R20 11R22,5</v>
          </cell>
          <cell r="AK27">
            <v>350</v>
          </cell>
          <cell r="AL27" t="str">
            <v>шк-пет.</v>
          </cell>
          <cell r="AM27" t="str">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ell>
          <cell r="AO27">
            <v>74000</v>
          </cell>
        </row>
        <row r="28">
          <cell r="A28" t="str">
            <v>65115-6059-48(A5)</v>
          </cell>
          <cell r="B28">
            <v>3669000</v>
          </cell>
          <cell r="C28">
            <v>1.0201689833742165</v>
          </cell>
          <cell r="D28">
            <v>3743000</v>
          </cell>
          <cell r="E28">
            <v>3504000</v>
          </cell>
          <cell r="G28">
            <v>0</v>
          </cell>
          <cell r="I28">
            <v>80000</v>
          </cell>
          <cell r="K28">
            <v>49000</v>
          </cell>
          <cell r="L28">
            <v>3000</v>
          </cell>
          <cell r="P28">
            <v>20000</v>
          </cell>
          <cell r="R28" t="str">
            <v>-</v>
          </cell>
          <cell r="S28">
            <v>14000</v>
          </cell>
          <cell r="T28">
            <v>20000</v>
          </cell>
          <cell r="U28">
            <v>10000</v>
          </cell>
          <cell r="V28">
            <v>12000</v>
          </cell>
          <cell r="X28">
            <v>15000</v>
          </cell>
          <cell r="Z28">
            <v>16000</v>
          </cell>
          <cell r="AA28" t="str">
            <v>6х4</v>
          </cell>
          <cell r="AB28">
            <v>2</v>
          </cell>
          <cell r="AC28">
            <v>15</v>
          </cell>
          <cell r="AD28">
            <v>300</v>
          </cell>
          <cell r="AE28">
            <v>292</v>
          </cell>
          <cell r="AF28" t="str">
            <v>ZF9</v>
          </cell>
          <cell r="AG28">
            <v>5.94</v>
          </cell>
          <cell r="AH28">
            <v>10</v>
          </cell>
          <cell r="AI28" t="str">
            <v>─</v>
          </cell>
          <cell r="AJ28" t="str">
            <v>11.00R20 11R22,5</v>
          </cell>
          <cell r="AK28">
            <v>350</v>
          </cell>
          <cell r="AL28" t="str">
            <v>шк-пет.</v>
          </cell>
          <cell r="AM28" t="str">
            <v xml:space="preserve">3-х ст.разгрузка,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ell>
          <cell r="AO28">
            <v>74000</v>
          </cell>
        </row>
        <row r="29">
          <cell r="A29" t="str">
            <v>65115-6059-50</v>
          </cell>
          <cell r="B29">
            <v>3654000</v>
          </cell>
          <cell r="C29">
            <v>1.0202517788724685</v>
          </cell>
          <cell r="D29">
            <v>3728000</v>
          </cell>
          <cell r="E29">
            <v>3504000</v>
          </cell>
          <cell r="I29">
            <v>80000</v>
          </cell>
          <cell r="K29">
            <v>49000</v>
          </cell>
          <cell r="L29">
            <v>3000</v>
          </cell>
          <cell r="P29">
            <v>20000</v>
          </cell>
          <cell r="R29" t="str">
            <v>-</v>
          </cell>
          <cell r="S29">
            <v>14000</v>
          </cell>
          <cell r="T29">
            <v>20000</v>
          </cell>
          <cell r="U29">
            <v>10000</v>
          </cell>
          <cell r="V29">
            <v>12000</v>
          </cell>
          <cell r="Z29">
            <v>16000</v>
          </cell>
          <cell r="AA29" t="str">
            <v>6х4</v>
          </cell>
          <cell r="AB29">
            <v>2</v>
          </cell>
          <cell r="AC29">
            <v>14.5</v>
          </cell>
          <cell r="AD29">
            <v>300</v>
          </cell>
          <cell r="AE29">
            <v>300</v>
          </cell>
          <cell r="AF29" t="str">
            <v>ZF9</v>
          </cell>
          <cell r="AG29">
            <v>4.9800000000000004</v>
          </cell>
          <cell r="AH29">
            <v>10</v>
          </cell>
          <cell r="AI29" t="str">
            <v>─</v>
          </cell>
          <cell r="AJ29" t="str">
            <v>11.00R20 11R22,5</v>
          </cell>
          <cell r="AK29">
            <v>350</v>
          </cell>
          <cell r="AL29" t="str">
            <v>шк-пет.</v>
          </cell>
          <cell r="AM29" t="str">
            <v xml:space="preserve">3-х ст.разгрузка, МКБ, МОБ, дв. КАМАЗ 740.705-300 (Е-5), ТНВД BOSCH, система нейтрализ. ОГ(AdBlue), Common Rail, ДЗК, аэродин.козырек, боковая защита,тахограф российского стандарта с блоком СКЗИ, УВЭОС  </v>
          </cell>
          <cell r="AO29">
            <v>74000</v>
          </cell>
        </row>
        <row r="30">
          <cell r="A30" t="str">
            <v>45144-6091-48(А5)</v>
          </cell>
          <cell r="B30">
            <v>3800000</v>
          </cell>
          <cell r="C30">
            <v>1.0194736842105263</v>
          </cell>
          <cell r="D30">
            <v>3874000</v>
          </cell>
          <cell r="E30">
            <v>3613000</v>
          </cell>
          <cell r="G30">
            <v>0</v>
          </cell>
          <cell r="I30">
            <v>80000</v>
          </cell>
          <cell r="K30">
            <v>49000</v>
          </cell>
          <cell r="L30">
            <v>3000</v>
          </cell>
          <cell r="S30">
            <v>65200</v>
          </cell>
          <cell r="T30">
            <v>20000</v>
          </cell>
          <cell r="U30">
            <v>10000</v>
          </cell>
          <cell r="V30">
            <v>12000</v>
          </cell>
          <cell r="W30">
            <v>5000</v>
          </cell>
          <cell r="Z30">
            <v>16000</v>
          </cell>
          <cell r="AA30" t="str">
            <v>6х4</v>
          </cell>
          <cell r="AB30">
            <v>2</v>
          </cell>
          <cell r="AC30">
            <v>14.5</v>
          </cell>
          <cell r="AD30">
            <v>300</v>
          </cell>
          <cell r="AE30">
            <v>292</v>
          </cell>
          <cell r="AF30" t="str">
            <v>ZF9</v>
          </cell>
          <cell r="AG30">
            <v>5.94</v>
          </cell>
          <cell r="AH30">
            <v>19</v>
          </cell>
          <cell r="AI30">
            <v>1</v>
          </cell>
          <cell r="AJ30" t="str">
            <v>11.00R20 11.00R22,5</v>
          </cell>
          <cell r="AK30">
            <v>350</v>
          </cell>
          <cell r="AL30" t="str">
            <v>шк-пет.</v>
          </cell>
          <cell r="AM30" t="str">
            <v xml:space="preserve">бок.разгрузка, МКБ, МОБ, дв. Cummins ISB6.7E5 300 (Е-5), ТНВД BOSCH, система нейтрализ. ОГ(AdBlue), ДЗК, на ш.65115-3091-48(А5), аэродинамич.козырек, УВЭОС  </v>
          </cell>
          <cell r="AO30">
            <v>74000</v>
          </cell>
        </row>
        <row r="31">
          <cell r="A31" t="str">
            <v>65111-6020-48(A5)</v>
          </cell>
          <cell r="B31">
            <v>4095000</v>
          </cell>
          <cell r="C31">
            <v>1.0197802197802197</v>
          </cell>
          <cell r="D31">
            <v>4176000</v>
          </cell>
          <cell r="E31">
            <v>3966000</v>
          </cell>
          <cell r="F31">
            <v>20000</v>
          </cell>
          <cell r="G31">
            <v>0</v>
          </cell>
          <cell r="I31">
            <v>80000</v>
          </cell>
          <cell r="K31">
            <v>49000</v>
          </cell>
          <cell r="L31">
            <v>3000</v>
          </cell>
          <cell r="T31">
            <v>20000</v>
          </cell>
          <cell r="U31">
            <v>10000</v>
          </cell>
          <cell r="V31">
            <v>12000</v>
          </cell>
          <cell r="Z31">
            <v>16000</v>
          </cell>
          <cell r="AA31" t="str">
            <v>6х6</v>
          </cell>
          <cell r="AB31">
            <v>2</v>
          </cell>
          <cell r="AC31">
            <v>14</v>
          </cell>
          <cell r="AD31">
            <v>300</v>
          </cell>
          <cell r="AE31">
            <v>292</v>
          </cell>
          <cell r="AF31" t="str">
            <v>ZF9</v>
          </cell>
          <cell r="AG31">
            <v>6.53</v>
          </cell>
          <cell r="AH31">
            <v>8.6999999999999993</v>
          </cell>
          <cell r="AI31" t="str">
            <v>─</v>
          </cell>
          <cell r="AJ31" t="str">
            <v>11.00R20 11R22,5</v>
          </cell>
          <cell r="AK31" t="str">
            <v>2х210</v>
          </cell>
          <cell r="AL31" t="str">
            <v>шк-пет.</v>
          </cell>
          <cell r="AM31" t="str">
            <v xml:space="preserve">зад.разгрузка,  дв. Cummins ISB6.7E5 300 (Е-5), топл. ап. BOSCH, система нейтрализ. ОГ(AdBlue), Common Rail, МКБ, МОБ, аэродинамич.козырек, боковая защита, тахограф российского стандарта с блоком СКЗИ, УВЭОС  </v>
          </cell>
          <cell r="AO31">
            <v>81000</v>
          </cell>
        </row>
        <row r="32">
          <cell r="A32" t="str">
            <v>65111-6020-50</v>
          </cell>
          <cell r="B32">
            <v>4095000</v>
          </cell>
          <cell r="C32">
            <v>1.0197802197802197</v>
          </cell>
          <cell r="D32">
            <v>4176000</v>
          </cell>
          <cell r="E32">
            <v>3966000</v>
          </cell>
          <cell r="F32">
            <v>20000</v>
          </cell>
          <cell r="I32">
            <v>80000</v>
          </cell>
          <cell r="K32">
            <v>49000</v>
          </cell>
          <cell r="L32">
            <v>3000</v>
          </cell>
          <cell r="T32">
            <v>20000</v>
          </cell>
          <cell r="U32">
            <v>10000</v>
          </cell>
          <cell r="V32">
            <v>12000</v>
          </cell>
          <cell r="Z32">
            <v>16000</v>
          </cell>
          <cell r="AA32" t="str">
            <v>6х6</v>
          </cell>
          <cell r="AB32">
            <v>2</v>
          </cell>
          <cell r="AC32">
            <v>13.775</v>
          </cell>
          <cell r="AD32">
            <v>300</v>
          </cell>
          <cell r="AE32">
            <v>300</v>
          </cell>
          <cell r="AF32" t="str">
            <v>ZF9</v>
          </cell>
          <cell r="AG32">
            <v>4.9800000000000004</v>
          </cell>
          <cell r="AH32">
            <v>8.6999999999999993</v>
          </cell>
          <cell r="AI32" t="str">
            <v>─</v>
          </cell>
          <cell r="AJ32" t="str">
            <v>11.00R20 11R22,5</v>
          </cell>
          <cell r="AK32">
            <v>350</v>
          </cell>
          <cell r="AL32" t="str">
            <v>шк-пет.</v>
          </cell>
          <cell r="AM32" t="str">
            <v xml:space="preserve">зад.разгрузка,  дв. КАМАЗ 740.705-300 (Е-5), ТНВД BOSCH, система нейтрализ. ОГ(AdBlue), топл. ап. BOSCH, Common Rail, обогрев платф, МКБ, МОБ, аэродинамич.козырек, боковая защита, тахограф российского стандарта с блоком СКЗИ, УВЭОС  </v>
          </cell>
          <cell r="AO32">
            <v>81000</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
      <sheetName val="расчет доп 65"/>
      <sheetName val="расчет"/>
      <sheetName val="Лист2"/>
      <sheetName val="Лист4"/>
      <sheetName val="Лист5"/>
      <sheetName val="Лист6"/>
    </sheetNames>
    <sheetDataSet>
      <sheetData sheetId="0"/>
      <sheetData sheetId="1" refreshError="1"/>
      <sheetData sheetId="2">
        <row r="7">
          <cell r="A7" t="str">
            <v>САМОСВАЛЫ</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Q134"/>
  <sheetViews>
    <sheetView tabSelected="1" view="pageBreakPreview" topLeftCell="A10" zoomScale="98" zoomScaleNormal="100" zoomScaleSheetLayoutView="98" workbookViewId="0">
      <selection activeCell="G17" sqref="G17"/>
    </sheetView>
  </sheetViews>
  <sheetFormatPr defaultRowHeight="12.75" x14ac:dyDescent="0.2"/>
  <cols>
    <col min="1" max="1" width="19.42578125" style="14" customWidth="1"/>
    <col min="2" max="2" width="13.42578125" style="3" customWidth="1"/>
    <col min="3" max="3" width="12.28515625" style="7" customWidth="1"/>
    <col min="4" max="4" width="6.42578125" style="6" customWidth="1"/>
    <col min="5" max="5" width="4.7109375" style="7" customWidth="1"/>
    <col min="6" max="6" width="7.42578125" style="8" customWidth="1"/>
    <col min="7" max="7" width="6.42578125" style="9" customWidth="1"/>
    <col min="8" max="8" width="8.28515625" style="9" customWidth="1"/>
    <col min="9" max="9" width="6.85546875" style="9" customWidth="1"/>
    <col min="10" max="10" width="5.140625" style="4" customWidth="1"/>
    <col min="11" max="11" width="7.42578125" style="10" customWidth="1"/>
    <col min="12" max="12" width="7.7109375" style="6" customWidth="1"/>
    <col min="13" max="13" width="10.85546875" style="6" customWidth="1"/>
    <col min="14" max="14" width="8.42578125" style="6" customWidth="1"/>
    <col min="15" max="15" width="9.5703125" style="6" customWidth="1"/>
    <col min="16" max="16" width="58" style="124" customWidth="1"/>
    <col min="17" max="17" width="47.7109375" style="124" customWidth="1"/>
    <col min="18" max="16384" width="9.140625" style="1"/>
  </cols>
  <sheetData>
    <row r="1" spans="1:17" ht="20.25" x14ac:dyDescent="0.3">
      <c r="A1" s="2"/>
      <c r="P1" s="127" t="s">
        <v>275</v>
      </c>
      <c r="Q1" s="127"/>
    </row>
    <row r="2" spans="1:17" ht="20.25" x14ac:dyDescent="0.3">
      <c r="A2" s="2"/>
      <c r="P2" s="127" t="s">
        <v>276</v>
      </c>
      <c r="Q2" s="127"/>
    </row>
    <row r="3" spans="1:17" ht="20.25" x14ac:dyDescent="0.3">
      <c r="A3" s="2"/>
      <c r="P3" s="127" t="s">
        <v>277</v>
      </c>
      <c r="Q3" s="127"/>
    </row>
    <row r="4" spans="1:17" ht="20.25" x14ac:dyDescent="0.3">
      <c r="A4" s="2"/>
      <c r="P4" s="127" t="s">
        <v>278</v>
      </c>
      <c r="Q4" s="127"/>
    </row>
    <row r="5" spans="1:17" ht="20.25" x14ac:dyDescent="0.3">
      <c r="A5" s="2"/>
      <c r="P5" s="127" t="s">
        <v>279</v>
      </c>
      <c r="Q5" s="127"/>
    </row>
    <row r="6" spans="1:17" ht="18.75" x14ac:dyDescent="0.3">
      <c r="A6" s="2"/>
      <c r="P6" s="11"/>
      <c r="Q6" s="11"/>
    </row>
    <row r="7" spans="1:17" ht="24.75" customHeight="1" x14ac:dyDescent="0.2">
      <c r="A7" s="243" t="s">
        <v>280</v>
      </c>
      <c r="B7" s="243"/>
      <c r="C7" s="243"/>
      <c r="D7" s="243"/>
      <c r="E7" s="243"/>
      <c r="F7" s="243"/>
      <c r="G7" s="243"/>
      <c r="H7" s="243"/>
      <c r="I7" s="243"/>
      <c r="J7" s="243"/>
      <c r="K7" s="243"/>
      <c r="L7" s="243"/>
      <c r="M7" s="243"/>
      <c r="N7" s="243"/>
      <c r="O7" s="243"/>
      <c r="P7" s="243"/>
      <c r="Q7" s="128"/>
    </row>
    <row r="8" spans="1:17" ht="21" customHeight="1" x14ac:dyDescent="0.3">
      <c r="A8" s="244" t="s">
        <v>281</v>
      </c>
      <c r="B8" s="244"/>
      <c r="C8" s="244"/>
      <c r="D8" s="244"/>
      <c r="E8" s="244"/>
      <c r="F8" s="244"/>
      <c r="G8" s="244"/>
      <c r="H8" s="244"/>
      <c r="I8" s="244"/>
      <c r="J8" s="244"/>
      <c r="K8" s="244"/>
      <c r="L8" s="244"/>
      <c r="M8" s="244"/>
      <c r="N8" s="244"/>
      <c r="O8" s="244"/>
      <c r="P8" s="244"/>
      <c r="Q8" s="129"/>
    </row>
    <row r="9" spans="1:17" ht="15" customHeight="1" x14ac:dyDescent="0.3">
      <c r="A9" s="129"/>
      <c r="B9" s="129"/>
      <c r="C9" s="129"/>
      <c r="D9" s="129"/>
      <c r="E9" s="129"/>
      <c r="F9" s="129"/>
      <c r="G9" s="129"/>
      <c r="H9" s="129"/>
      <c r="I9" s="129"/>
      <c r="J9" s="129"/>
      <c r="K9" s="129"/>
      <c r="L9" s="129"/>
      <c r="M9" s="129"/>
      <c r="N9" s="129"/>
      <c r="O9" s="129"/>
      <c r="P9" s="129"/>
      <c r="Q9" s="129"/>
    </row>
    <row r="10" spans="1:17" ht="13.5" customHeight="1" thickBot="1" x14ac:dyDescent="0.3">
      <c r="P10" s="16" t="s">
        <v>282</v>
      </c>
      <c r="Q10" s="16"/>
    </row>
    <row r="11" spans="1:17" s="17" customFormat="1" ht="34.5" customHeight="1" thickBot="1" x14ac:dyDescent="0.25">
      <c r="A11" s="245" t="s">
        <v>2</v>
      </c>
      <c r="B11" s="245" t="s">
        <v>283</v>
      </c>
      <c r="C11" s="247"/>
      <c r="D11" s="248" t="s">
        <v>5</v>
      </c>
      <c r="E11" s="250" t="s">
        <v>6</v>
      </c>
      <c r="F11" s="252" t="s">
        <v>7</v>
      </c>
      <c r="G11" s="254" t="s">
        <v>8</v>
      </c>
      <c r="H11" s="255"/>
      <c r="I11" s="256" t="s">
        <v>9</v>
      </c>
      <c r="J11" s="258" t="s">
        <v>10</v>
      </c>
      <c r="K11" s="235" t="s">
        <v>11</v>
      </c>
      <c r="L11" s="237" t="s">
        <v>12</v>
      </c>
      <c r="M11" s="239" t="s">
        <v>13</v>
      </c>
      <c r="N11" s="239" t="s">
        <v>14</v>
      </c>
      <c r="O11" s="239" t="s">
        <v>15</v>
      </c>
      <c r="P11" s="241" t="s">
        <v>16</v>
      </c>
      <c r="Q11" s="227" t="s">
        <v>284</v>
      </c>
    </row>
    <row r="12" spans="1:17" s="17" customFormat="1" ht="53.25" customHeight="1" thickBot="1" x14ac:dyDescent="0.25">
      <c r="A12" s="246"/>
      <c r="B12" s="18" t="s">
        <v>285</v>
      </c>
      <c r="C12" s="130" t="s">
        <v>286</v>
      </c>
      <c r="D12" s="249"/>
      <c r="E12" s="251"/>
      <c r="F12" s="253"/>
      <c r="G12" s="20" t="s">
        <v>21</v>
      </c>
      <c r="H12" s="20" t="s">
        <v>22</v>
      </c>
      <c r="I12" s="257"/>
      <c r="J12" s="259"/>
      <c r="K12" s="236"/>
      <c r="L12" s="238"/>
      <c r="M12" s="240"/>
      <c r="N12" s="240"/>
      <c r="O12" s="240"/>
      <c r="P12" s="242"/>
      <c r="Q12" s="228"/>
    </row>
    <row r="13" spans="1:17" s="21" customFormat="1" ht="19.5" customHeight="1" thickBot="1" x14ac:dyDescent="0.25">
      <c r="A13" s="229" t="s">
        <v>23</v>
      </c>
      <c r="B13" s="230"/>
      <c r="C13" s="230"/>
      <c r="D13" s="230"/>
      <c r="E13" s="230"/>
      <c r="F13" s="230"/>
      <c r="G13" s="230"/>
      <c r="H13" s="230"/>
      <c r="I13" s="230"/>
      <c r="J13" s="230"/>
      <c r="K13" s="230"/>
      <c r="L13" s="230"/>
      <c r="M13" s="230"/>
      <c r="N13" s="230"/>
      <c r="O13" s="230"/>
      <c r="P13" s="231"/>
      <c r="Q13" s="131"/>
    </row>
    <row r="14" spans="1:17" s="22" customFormat="1" ht="51" x14ac:dyDescent="0.2">
      <c r="A14" s="23" t="s">
        <v>24</v>
      </c>
      <c r="B14" s="132">
        <f>'[1]4308'!D7</f>
        <v>2955000</v>
      </c>
      <c r="C14" s="133">
        <f>B14*1.2</f>
        <v>3546000</v>
      </c>
      <c r="D14" s="27" t="str">
        <f>'[1]4308'!R7</f>
        <v>4х2</v>
      </c>
      <c r="E14" s="28">
        <f>'[1]4308'!S7</f>
        <v>2</v>
      </c>
      <c r="F14" s="29">
        <f>'[1]4308'!T7</f>
        <v>5.94</v>
      </c>
      <c r="G14" s="30">
        <f>'[1]4308'!U7</f>
        <v>250</v>
      </c>
      <c r="H14" s="30">
        <f>'[1]4308'!V7</f>
        <v>242</v>
      </c>
      <c r="I14" s="30" t="str">
        <f>'[1]4308'!W7</f>
        <v>ZF6</v>
      </c>
      <c r="J14" s="31">
        <f>'[1]4308'!X7</f>
        <v>4.22</v>
      </c>
      <c r="K14" s="32">
        <f>'[1]4308'!Y7</f>
        <v>38.4</v>
      </c>
      <c r="L14" s="33">
        <f>'[1]4308'!Z7</f>
        <v>1</v>
      </c>
      <c r="M14" s="33" t="str">
        <f>'[1]4308'!AA7</f>
        <v>245/70R19,5</v>
      </c>
      <c r="N14" s="33">
        <f>'[1]4308'!AB7</f>
        <v>210</v>
      </c>
      <c r="O14" s="33" t="str">
        <f>'[1]4308'!AC7</f>
        <v>шк-пет.</v>
      </c>
      <c r="P14" s="34" t="str">
        <f>'[1]4308'!AD7</f>
        <v>МКБ, дв. Сummins  ISB6.7E5 250 (Е-5), ТНВД BOSCH, система нейтрализ. ОГ(AdBlue), КПП ZF6S1000, тент, каркас, внутр. размеры платформы 6112х2470х730 мм, ДЗК, боковая защита,  тахограф российского стандарта с блоком СКЗИ, УВЭОС</v>
      </c>
      <c r="Q14" s="134" t="s">
        <v>287</v>
      </c>
    </row>
    <row r="15" spans="1:17" s="22" customFormat="1" ht="51" x14ac:dyDescent="0.2">
      <c r="A15" s="23" t="s">
        <v>25</v>
      </c>
      <c r="B15" s="132">
        <f>'[1]4308'!D8</f>
        <v>2985000</v>
      </c>
      <c r="C15" s="133">
        <f>B15*1.2</f>
        <v>3582000</v>
      </c>
      <c r="D15" s="27" t="str">
        <f>'[1]4308'!R8</f>
        <v>4х2</v>
      </c>
      <c r="E15" s="28">
        <f>'[1]4308'!S8</f>
        <v>2</v>
      </c>
      <c r="F15" s="29">
        <f>'[1]4308'!T8</f>
        <v>5.94</v>
      </c>
      <c r="G15" s="30">
        <f>'[1]4308'!U8</f>
        <v>250</v>
      </c>
      <c r="H15" s="30">
        <f>'[1]4308'!V8</f>
        <v>242</v>
      </c>
      <c r="I15" s="30" t="str">
        <f>'[1]4308'!W8</f>
        <v>ZF6</v>
      </c>
      <c r="J15" s="31">
        <f>'[1]4308'!X8</f>
        <v>4.22</v>
      </c>
      <c r="K15" s="32">
        <f>'[1]4308'!Y8</f>
        <v>38.4</v>
      </c>
      <c r="L15" s="33">
        <f>'[1]4308'!Z8</f>
        <v>1</v>
      </c>
      <c r="M15" s="33" t="str">
        <f>'[1]4308'!AA8</f>
        <v>245/70R19,5</v>
      </c>
      <c r="N15" s="33">
        <f>'[1]4308'!AB8</f>
        <v>210</v>
      </c>
      <c r="O15" s="33" t="str">
        <f>'[1]4308'!AC8</f>
        <v>шк-пет.</v>
      </c>
      <c r="P15" s="34" t="str">
        <f>'[1]4308'!AD8</f>
        <v xml:space="preserve">МКБ, дв. Сummins  ISB6.7E5 250 (Е-5), ТНВД BOSCH, система нейтрализ. ОГ(AdBlue), КПП ZF6S1000, задняя пневмоподвеска, тент, каркас, внутр. размеры платформы 6112х2470х730 мм, ДЗК, боковая защита, тахограф российского стандарта с блоком СКЗИ, УВЭОС </v>
      </c>
      <c r="Q15" s="134" t="s">
        <v>287</v>
      </c>
    </row>
    <row r="16" spans="1:17" s="22" customFormat="1" ht="51" x14ac:dyDescent="0.2">
      <c r="A16" s="23" t="s">
        <v>33</v>
      </c>
      <c r="B16" s="132">
        <f>[1]борт6х4!D8</f>
        <v>3956000</v>
      </c>
      <c r="C16" s="133">
        <f>B16*1.2</f>
        <v>4747200</v>
      </c>
      <c r="D16" s="27" t="str">
        <f>[1]борт6х4!T8</f>
        <v>6х4</v>
      </c>
      <c r="E16" s="28">
        <f>[1]борт6х4!U8</f>
        <v>2</v>
      </c>
      <c r="F16" s="29">
        <f>[1]борт6х4!V8</f>
        <v>14.5</v>
      </c>
      <c r="G16" s="30">
        <f>[1]борт6х4!W8</f>
        <v>300</v>
      </c>
      <c r="H16" s="30">
        <f>[1]борт6х4!X8</f>
        <v>292</v>
      </c>
      <c r="I16" s="30" t="str">
        <f>[1]борт6х4!Y8</f>
        <v>ZF9</v>
      </c>
      <c r="J16" s="31">
        <f>[1]борт6х4!Z8</f>
        <v>5.94</v>
      </c>
      <c r="K16" s="32">
        <f>[1]борт6х4!AA8</f>
        <v>46.8</v>
      </c>
      <c r="L16" s="33">
        <f>[1]борт6х4!AB8</f>
        <v>1</v>
      </c>
      <c r="M16" s="33" t="str">
        <f>[1]борт6х4!AC8</f>
        <v>11.00R20 11R22,5</v>
      </c>
      <c r="N16" s="33">
        <f>[1]борт6х4!AD8</f>
        <v>500</v>
      </c>
      <c r="O16" s="33" t="str">
        <f>[1]борт6х4!AE8</f>
        <v>шк-пет.</v>
      </c>
      <c r="P16" s="34" t="str">
        <f>[1]борт6х4!AF8</f>
        <v>МКБ, МОБ, дв. Cummins ISB6.7E5 300 (Е-5), ТНВД BOSCH, система нейтрализ. ОГ(AdBlue), тент, каркас, аэродинам.козырек, внутр. размеры платформы 7800х2470х730 мм, ДЗК, боковая защита, тахограф российского стандарта с блоком СКЗИ, УВЭОС</v>
      </c>
      <c r="Q16" s="134" t="s">
        <v>288</v>
      </c>
    </row>
    <row r="17" spans="1:17" s="22" customFormat="1" ht="51.75" thickBot="1" x14ac:dyDescent="0.25">
      <c r="A17" s="23" t="s">
        <v>34</v>
      </c>
      <c r="B17" s="132">
        <f>[1]борт6х4!D9</f>
        <v>3956000</v>
      </c>
      <c r="C17" s="133">
        <f>B17*1.2</f>
        <v>4747200</v>
      </c>
      <c r="D17" s="27" t="str">
        <f>[1]борт6х4!T9</f>
        <v>6х4</v>
      </c>
      <c r="E17" s="28">
        <f>[1]борт6х4!U9</f>
        <v>2</v>
      </c>
      <c r="F17" s="29">
        <f>[1]борт6х4!V9</f>
        <v>14</v>
      </c>
      <c r="G17" s="30">
        <f>[1]борт6х4!W9</f>
        <v>300</v>
      </c>
      <c r="H17" s="30">
        <f>[1]борт6х4!X9</f>
        <v>300</v>
      </c>
      <c r="I17" s="30" t="str">
        <f>[1]борт6х4!Y9</f>
        <v>ZF9</v>
      </c>
      <c r="J17" s="31">
        <f>[1]борт6х4!Z9</f>
        <v>4.9800000000000004</v>
      </c>
      <c r="K17" s="32">
        <f>[1]борт6х4!AA9</f>
        <v>46.8</v>
      </c>
      <c r="L17" s="33">
        <f>[1]борт6х4!AB9</f>
        <v>1</v>
      </c>
      <c r="M17" s="33" t="str">
        <f>[1]борт6х4!AC9</f>
        <v>11.00R20 11R22,5</v>
      </c>
      <c r="N17" s="33">
        <f>[1]борт6х4!AD9</f>
        <v>500</v>
      </c>
      <c r="O17" s="33" t="str">
        <f>[1]борт6х4!AE9</f>
        <v>шк-пет.</v>
      </c>
      <c r="P17" s="34" t="str">
        <f>[1]борт6х4!AF9</f>
        <v xml:space="preserve">МКБ, МОБ, дв. КАМАЗ 740.705-300 (Е-5), ТНВД BOSCH, система нейтрализ. ОГ(AdBlue), тент, каркас, аэродинам.козырек, внутр. размеры платформы 7800х2470х730 мм, ДЗК, боковая защита, тахограф российского стандарта с блоком СКЗИ, УВЭОС </v>
      </c>
      <c r="Q17" s="134" t="s">
        <v>288</v>
      </c>
    </row>
    <row r="18" spans="1:17" s="22" customFormat="1" ht="18" customHeight="1" thickBot="1" x14ac:dyDescent="0.25">
      <c r="A18" s="229" t="s">
        <v>40</v>
      </c>
      <c r="B18" s="230"/>
      <c r="C18" s="230"/>
      <c r="D18" s="230"/>
      <c r="E18" s="230"/>
      <c r="F18" s="230"/>
      <c r="G18" s="230"/>
      <c r="H18" s="230"/>
      <c r="I18" s="230"/>
      <c r="J18" s="230"/>
      <c r="K18" s="230"/>
      <c r="L18" s="230"/>
      <c r="M18" s="230"/>
      <c r="N18" s="230"/>
      <c r="O18" s="230"/>
      <c r="P18" s="231"/>
      <c r="Q18" s="131"/>
    </row>
    <row r="19" spans="1:17" s="22" customFormat="1" ht="38.25" x14ac:dyDescent="0.2">
      <c r="A19" s="53" t="s">
        <v>42</v>
      </c>
      <c r="B19" s="135">
        <f>[1]сед.тяг!D8</f>
        <v>3593000</v>
      </c>
      <c r="C19" s="136">
        <f t="shared" ref="C19:C34" si="0">B19*1.2</f>
        <v>4311600</v>
      </c>
      <c r="D19" s="27" t="str">
        <f>[1]сед.тяг!AQ8</f>
        <v>6х6</v>
      </c>
      <c r="E19" s="28">
        <f>[1]сед.тяг!AR8</f>
        <v>1</v>
      </c>
      <c r="F19" s="29">
        <f>[1]сед.тяг!AS8</f>
        <v>12.2</v>
      </c>
      <c r="G19" s="30">
        <f>[1]сед.тяг!AT8</f>
        <v>300</v>
      </c>
      <c r="H19" s="30">
        <f>[1]сед.тяг!AU8</f>
        <v>300</v>
      </c>
      <c r="I19" s="30" t="str">
        <f>[1]сед.тяг!AV8</f>
        <v>ZF9</v>
      </c>
      <c r="J19" s="31">
        <f>[1]сед.тяг!AW8</f>
        <v>6.53</v>
      </c>
      <c r="K19" s="32" t="str">
        <f>[1]сед.тяг!AX8</f>
        <v>─</v>
      </c>
      <c r="L19" s="33">
        <f>[1]сед.тяг!AY8</f>
        <v>1</v>
      </c>
      <c r="M19" s="33" t="str">
        <f>[1]сед.тяг!AZ8</f>
        <v>425/85R21</v>
      </c>
      <c r="N19" s="33" t="str">
        <f>[1]сед.тяг!BA8</f>
        <v>210+350</v>
      </c>
      <c r="O19" s="33" t="str">
        <f>[1]сед.тяг!BB8</f>
        <v>1450/1530</v>
      </c>
      <c r="P19" s="34" t="str">
        <f>[1]сед.тяг!BC8</f>
        <v xml:space="preserve">МКБ, МОБ, дв. КАМАЗ 740.705-300 (Е-5), ТНВД BOSCH, система нейтрализ. ОГ(AdBlue), Common Rail, аэродин. козырек, ДЗК, тахограф российского стандарта с блоком СКЗИ, УВЭОС </v>
      </c>
      <c r="Q19" s="134" t="s">
        <v>289</v>
      </c>
    </row>
    <row r="20" spans="1:17" s="22" customFormat="1" ht="77.25" customHeight="1" x14ac:dyDescent="0.2">
      <c r="A20" s="54" t="s">
        <v>45</v>
      </c>
      <c r="B20" s="73">
        <f>[1]сед.тяг!D11</f>
        <v>4850000</v>
      </c>
      <c r="C20" s="133">
        <f>B20*1.2</f>
        <v>5820000</v>
      </c>
      <c r="D20" s="27" t="str">
        <f>[1]сед.тяг!AQ11</f>
        <v>4х2</v>
      </c>
      <c r="E20" s="28">
        <f>[1]сед.тяг!AR11</f>
        <v>2</v>
      </c>
      <c r="F20" s="29">
        <f>[1]сед.тяг!AS11</f>
        <v>11.12</v>
      </c>
      <c r="G20" s="30">
        <f>[1]сед.тяг!AT11</f>
        <v>401</v>
      </c>
      <c r="H20" s="30">
        <f>[1]сед.тяг!AU11</f>
        <v>401</v>
      </c>
      <c r="I20" s="30" t="str">
        <f>[1]сед.тяг!AV11</f>
        <v>ZF16</v>
      </c>
      <c r="J20" s="29">
        <f>[1]сед.тяг!AW11</f>
        <v>3.077</v>
      </c>
      <c r="K20" s="32" t="str">
        <f>[1]сед.тяг!AX11</f>
        <v>─</v>
      </c>
      <c r="L20" s="33">
        <f>[1]сед.тяг!AY11</f>
        <v>1</v>
      </c>
      <c r="M20" s="33" t="str">
        <f>[1]сед.тяг!AZ11</f>
        <v>315/70R22,5</v>
      </c>
      <c r="N20" s="33">
        <f>[1]сед.тяг!BA11</f>
        <v>450</v>
      </c>
      <c r="O20" s="33">
        <f>[1]сед.тяг!BB11</f>
        <v>1150</v>
      </c>
      <c r="P20" s="34" t="str">
        <f>[1]сед.тяг!BC11</f>
        <v>дв. Mercedes-Benz OM457LA (Евро-5), система нейтрализ. ОГ (AdBlue), бак AdBlue 40 л, КПП ZF 16S2220 без интардера, зад. мост Daimler HL6 на пн.подвеске, МКБ, ECAS, EBS, ESP, ASR, каб. Daimler (низкая), пружин. подв. каб., кондиционер, отопитель каб. Webasto AT 2000 STC, тахограф российского стандарта с блоком СКЗИ (ADR), проблеск. маячки на крыше каб., ДЗК, без бок. огражд-я, УВЭОС</v>
      </c>
      <c r="Q20" s="134"/>
    </row>
    <row r="21" spans="1:17" s="22" customFormat="1" ht="81.75" customHeight="1" x14ac:dyDescent="0.2">
      <c r="A21" s="54" t="s">
        <v>46</v>
      </c>
      <c r="B21" s="73">
        <f>[1]сед.тяг!D12</f>
        <v>4957000</v>
      </c>
      <c r="C21" s="133">
        <f t="shared" si="0"/>
        <v>5948400</v>
      </c>
      <c r="D21" s="27" t="str">
        <f>[1]сед.тяг!AQ12</f>
        <v>4х2</v>
      </c>
      <c r="E21" s="28">
        <f>[1]сед.тяг!AR12</f>
        <v>2</v>
      </c>
      <c r="F21" s="29" t="str">
        <f>[1]сед.тяг!AS12</f>
        <v>10,720-10,370</v>
      </c>
      <c r="G21" s="30">
        <f>[1]сед.тяг!AT12</f>
        <v>401</v>
      </c>
      <c r="H21" s="30">
        <f>[1]сед.тяг!AU12</f>
        <v>401</v>
      </c>
      <c r="I21" s="30" t="str">
        <f>[1]сед.тяг!AV12</f>
        <v>ZF16</v>
      </c>
      <c r="J21" s="29">
        <f>[1]сед.тяг!AW12</f>
        <v>3.077</v>
      </c>
      <c r="K21" s="32" t="str">
        <f>[1]сед.тяг!AX12</f>
        <v>─</v>
      </c>
      <c r="L21" s="33">
        <f>[1]сед.тяг!AY12</f>
        <v>1</v>
      </c>
      <c r="M21" s="33" t="str">
        <f>[1]сед.тяг!AZ12</f>
        <v>315/70R22,5</v>
      </c>
      <c r="N21" s="30">
        <f>[1]сед.тяг!BA12</f>
        <v>700</v>
      </c>
      <c r="O21" s="33">
        <f>[1]сед.тяг!BB12</f>
        <v>1150</v>
      </c>
      <c r="P21" s="34" t="str">
        <f>[1]сед.тяг!BC12</f>
        <v>дв. Mercedes-Benz OM457LA (Евро-5), система нейтрализ. ОГ (AdBlue), бак AdBlue 70 л, КПП ZF 16S2220 без интардера, зад. мост Daimler HL6 на пн.подвеске, МКБ, ECAS, EBS, ESP, ASR, каб. Daimler (высокая), пружин. подв. каб., кондиционер, отопитель каб. Вебасто, тахограф российского стандарта с блоком СКЗИ, ДЗК, без бок. ограж-я, УВЭОС, утепл. каб., пер. ось Hande, аэродинамич. козырек</v>
      </c>
      <c r="Q21" s="134" t="s">
        <v>290</v>
      </c>
    </row>
    <row r="22" spans="1:17" s="21" customFormat="1" ht="89.25" x14ac:dyDescent="0.2">
      <c r="A22" s="54" t="s">
        <v>47</v>
      </c>
      <c r="B22" s="73">
        <f>[1]сед.тяг!D13</f>
        <v>5057000</v>
      </c>
      <c r="C22" s="133">
        <f t="shared" si="0"/>
        <v>6068400</v>
      </c>
      <c r="D22" s="27" t="str">
        <f>[1]сед.тяг!AQ13</f>
        <v>4х2</v>
      </c>
      <c r="E22" s="27">
        <f>[1]сед.тяг!AR13</f>
        <v>2</v>
      </c>
      <c r="F22" s="27" t="str">
        <f>[1]сед.тяг!AS13</f>
        <v>10,720-10,370</v>
      </c>
      <c r="G22" s="27">
        <f>[1]сед.тяг!AT13</f>
        <v>401</v>
      </c>
      <c r="H22" s="27">
        <f>[1]сед.тяг!AU13</f>
        <v>401</v>
      </c>
      <c r="I22" s="27" t="str">
        <f>[1]сед.тяг!AV13</f>
        <v>ZF
12АS</v>
      </c>
      <c r="J22" s="27">
        <f>[1]сед.тяг!AW13</f>
        <v>3.077</v>
      </c>
      <c r="K22" s="27" t="str">
        <f>[1]сед.тяг!AX13</f>
        <v>─</v>
      </c>
      <c r="L22" s="27">
        <f>[1]сед.тяг!AY13</f>
        <v>1</v>
      </c>
      <c r="M22" s="27" t="str">
        <f>[1]сед.тяг!AZ13</f>
        <v>315/70R22,5</v>
      </c>
      <c r="N22" s="27">
        <f>[1]сед.тяг!BA13</f>
        <v>700</v>
      </c>
      <c r="O22" s="27">
        <f>[1]сед.тяг!BB13</f>
        <v>1150</v>
      </c>
      <c r="P22" s="56" t="str">
        <f>[1]сед.тяг!BC13</f>
        <v>дв. Mercedes-Benz OM457LA (Евро-5), система нейтрализ. ОГ (AdBlue), бак AdBlue 70 л, АКПП ZF 12AS2130 без интардера, зад. мост Daimler HL6 на пн.подвеске, МКБ, ECAS, EBS, ESP, ASR, каб. Daimler (высокая), пружин. подв. каб., кондиционер, отопитель каб. Вебасто, тахограф российского стандарта с блоком СКЗИ, ДЗК, без бок. ограж-я, УВЭОС, утепл. каб., пер. ось Hande, аэродинамич. козырек</v>
      </c>
      <c r="Q22" s="137" t="s">
        <v>290</v>
      </c>
    </row>
    <row r="23" spans="1:17" s="21" customFormat="1" ht="78.75" customHeight="1" x14ac:dyDescent="0.2">
      <c r="A23" s="54" t="str">
        <f>[1]сед.тяг!A16</f>
        <v>54901-004-92**</v>
      </c>
      <c r="B23" s="138">
        <f>[1]сед.тяг!D16</f>
        <v>6333000</v>
      </c>
      <c r="C23" s="133">
        <f t="shared" si="0"/>
        <v>7599600</v>
      </c>
      <c r="D23" s="27" t="str">
        <f>[1]сед.тяг!AQ16</f>
        <v>4х2</v>
      </c>
      <c r="E23" s="27">
        <f>[1]сед.тяг!AR16</f>
        <v>2</v>
      </c>
      <c r="F23" s="27">
        <f>[1]сед.тяг!AS16</f>
        <v>10.43</v>
      </c>
      <c r="G23" s="27">
        <f>[1]сед.тяг!AT16</f>
        <v>450</v>
      </c>
      <c r="H23" s="27">
        <f>[1]сед.тяг!AU16</f>
        <v>450</v>
      </c>
      <c r="I23" s="27" t="str">
        <f>[1]сед.тяг!AV16</f>
        <v>ZF 12TX</v>
      </c>
      <c r="J23" s="27">
        <f>[1]сед.тяг!AW16</f>
        <v>2.278</v>
      </c>
      <c r="K23" s="27" t="str">
        <f>[1]сед.тяг!AX16</f>
        <v>─</v>
      </c>
      <c r="L23" s="27">
        <f>[1]сед.тяг!AY16</f>
        <v>2</v>
      </c>
      <c r="M23" s="27" t="str">
        <f>[1]сед.тяг!AZ16</f>
        <v>315/70R22,5</v>
      </c>
      <c r="N23" s="27" t="str">
        <f>[1]сед.тяг!BA16</f>
        <v>800+600</v>
      </c>
      <c r="O23" s="27">
        <f>[1]сед.тяг!BB16</f>
        <v>1150</v>
      </c>
      <c r="P23" s="56" t="str">
        <f>[1]сед.тяг!BC16</f>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v>
      </c>
      <c r="Q23" s="137" t="s">
        <v>291</v>
      </c>
    </row>
    <row r="24" spans="1:17" s="21" customFormat="1" ht="78.75" customHeight="1" x14ac:dyDescent="0.2">
      <c r="A24" s="54" t="str">
        <f>[1]сед.тяг!A17</f>
        <v>54901-022-92**</v>
      </c>
      <c r="B24" s="138">
        <f>[1]сед.тяг!D17</f>
        <v>6318000</v>
      </c>
      <c r="C24" s="133">
        <f t="shared" si="0"/>
        <v>7581600</v>
      </c>
      <c r="D24" s="27" t="str">
        <f>[1]сед.тяг!AQ17</f>
        <v>4х2</v>
      </c>
      <c r="E24" s="27">
        <f>[1]сед.тяг!AR17</f>
        <v>2</v>
      </c>
      <c r="F24" s="27">
        <f>[1]сед.тяг!AS17</f>
        <v>10.95</v>
      </c>
      <c r="G24" s="27">
        <f>[1]сед.тяг!AT17</f>
        <v>450</v>
      </c>
      <c r="H24" s="27">
        <f>[1]сед.тяг!AU17</f>
        <v>450</v>
      </c>
      <c r="I24" s="27" t="str">
        <f>[1]сед.тяг!AV17</f>
        <v>ZF 12TX</v>
      </c>
      <c r="J24" s="27">
        <f>[1]сед.тяг!AW17</f>
        <v>2.278</v>
      </c>
      <c r="K24" s="27" t="str">
        <f>[1]сед.тяг!AX17</f>
        <v>─</v>
      </c>
      <c r="L24" s="27">
        <f>[1]сед.тяг!AY17</f>
        <v>2</v>
      </c>
      <c r="M24" s="27" t="str">
        <f>[1]сед.тяг!AZ17</f>
        <v>315/70R22,5</v>
      </c>
      <c r="N24" s="27">
        <f>[1]сед.тяг!BA17</f>
        <v>800</v>
      </c>
      <c r="O24" s="27">
        <f>[1]сед.тяг!BB17</f>
        <v>1150</v>
      </c>
      <c r="P24" s="56" t="str">
        <f>[1]сед.тяг!BC17</f>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ДЗК, тахограф российского стандарта с блоком СКЗИ, электронасос МОК, ИТИС, мультимедиа БИС, УВЭОС, холодильник</v>
      </c>
      <c r="Q24" s="137"/>
    </row>
    <row r="25" spans="1:17" s="21" customFormat="1" ht="38.25" x14ac:dyDescent="0.2">
      <c r="A25" s="54" t="s">
        <v>52</v>
      </c>
      <c r="B25" s="132">
        <f>[1]сед.тяг!D18</f>
        <v>3439000</v>
      </c>
      <c r="C25" s="133">
        <f t="shared" si="0"/>
        <v>4126800</v>
      </c>
      <c r="D25" s="27" t="str">
        <f>[1]сед.тяг!AQ18</f>
        <v>6х4</v>
      </c>
      <c r="E25" s="28">
        <f>[1]сед.тяг!AR18</f>
        <v>2</v>
      </c>
      <c r="F25" s="29">
        <f>[1]сед.тяг!AS18</f>
        <v>15.5</v>
      </c>
      <c r="G25" s="30">
        <f>[1]сед.тяг!AT18</f>
        <v>300</v>
      </c>
      <c r="H25" s="30">
        <f>[1]сед.тяг!AU18</f>
        <v>292</v>
      </c>
      <c r="I25" s="30" t="str">
        <f>[1]сед.тяг!AV18</f>
        <v>ZF9</v>
      </c>
      <c r="J25" s="31">
        <f>[1]сед.тяг!AW18</f>
        <v>5.94</v>
      </c>
      <c r="K25" s="32" t="str">
        <f>[1]сед.тяг!AX18</f>
        <v>─</v>
      </c>
      <c r="L25" s="33">
        <f>[1]сед.тяг!AY18</f>
        <v>1</v>
      </c>
      <c r="M25" s="33" t="str">
        <f>[1]сед.тяг!AZ18</f>
        <v>11R22,5</v>
      </c>
      <c r="N25" s="33">
        <f>[1]сед.тяг!BA18</f>
        <v>350</v>
      </c>
      <c r="O25" s="33" t="str">
        <f>[1]сед.тяг!BB18</f>
        <v>1255/1330</v>
      </c>
      <c r="P25" s="34" t="str">
        <f>[1]сед.тяг!BC18</f>
        <v>МКБ, МОБ, дв. Cummins ISB6.7E5 300 (Е-5), ТНВД BOSCH, система нейтрализ. ОГ(AdBlue), ДЗК, аэродинам.козырек, тахограф российского стандарта с блоком СКЗИ, УВЭОС, рестайлинг 2</v>
      </c>
      <c r="Q25" s="134" t="s">
        <v>288</v>
      </c>
    </row>
    <row r="26" spans="1:17" s="21" customFormat="1" ht="63.75" x14ac:dyDescent="0.2">
      <c r="A26" s="54" t="s">
        <v>58</v>
      </c>
      <c r="B26" s="73">
        <f>[1]сед.тяг!D24</f>
        <v>5670000</v>
      </c>
      <c r="C26" s="133">
        <f>B26*1.2</f>
        <v>6804000</v>
      </c>
      <c r="D26" s="27" t="str">
        <f>[1]сед.тяг!AQ24</f>
        <v>6х4</v>
      </c>
      <c r="E26" s="27">
        <f>[1]сед.тяг!AR24</f>
        <v>2</v>
      </c>
      <c r="F26" s="27">
        <f>[1]сед.тяг!AS24</f>
        <v>16.75</v>
      </c>
      <c r="G26" s="27">
        <f>[1]сед.тяг!AT24</f>
        <v>428</v>
      </c>
      <c r="H26" s="27">
        <f>[1]сед.тяг!AU24</f>
        <v>428</v>
      </c>
      <c r="I26" s="27" t="str">
        <f>[1]сед.тяг!AV24</f>
        <v>ZF16</v>
      </c>
      <c r="J26" s="27">
        <f>[1]сед.тяг!AW24</f>
        <v>3.7</v>
      </c>
      <c r="K26" s="27" t="str">
        <f>[1]сед.тяг!AX24</f>
        <v>-</v>
      </c>
      <c r="L26" s="27">
        <f>[1]сед.тяг!AY24</f>
        <v>1</v>
      </c>
      <c r="M26" s="27" t="str">
        <f>[1]сед.тяг!AZ24</f>
        <v>315/80R22,5</v>
      </c>
      <c r="N26" s="27" t="str">
        <f>[1]сед.тяг!BA24</f>
        <v>2х300</v>
      </c>
      <c r="O26" s="27" t="str">
        <f>[1]сед.тяг!BB24</f>
        <v>1300/1340</v>
      </c>
      <c r="P26" s="56" t="str">
        <f>[1]сед.тяг!BC24</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УВЭОС</v>
      </c>
      <c r="Q26" s="134"/>
    </row>
    <row r="27" spans="1:17" s="21" customFormat="1" ht="63.75" x14ac:dyDescent="0.2">
      <c r="A27" s="54" t="s">
        <v>59</v>
      </c>
      <c r="B27" s="73">
        <f>[1]сед.тяг!D25</f>
        <v>5670000</v>
      </c>
      <c r="C27" s="133">
        <f t="shared" si="0"/>
        <v>6804000</v>
      </c>
      <c r="D27" s="27" t="str">
        <f>[1]сед.тяг!AQ25</f>
        <v>6х4</v>
      </c>
      <c r="E27" s="27">
        <f>[1]сед.тяг!AR25</f>
        <v>2</v>
      </c>
      <c r="F27" s="27">
        <f>[1]сед.тяг!AS25</f>
        <v>16.75</v>
      </c>
      <c r="G27" s="27">
        <f>[1]сед.тяг!AT25</f>
        <v>428</v>
      </c>
      <c r="H27" s="27">
        <f>[1]сед.тяг!AU25</f>
        <v>428</v>
      </c>
      <c r="I27" s="27" t="str">
        <f>[1]сед.тяг!AV25</f>
        <v>ZF16</v>
      </c>
      <c r="J27" s="27">
        <f>[1]сед.тяг!AW25</f>
        <v>3.7</v>
      </c>
      <c r="K27" s="27" t="str">
        <f>[1]сед.тяг!AX25</f>
        <v>-</v>
      </c>
      <c r="L27" s="27">
        <f>[1]сед.тяг!AY25</f>
        <v>1</v>
      </c>
      <c r="M27" s="27" t="str">
        <f>[1]сед.тяг!AZ25</f>
        <v>315/80R22,5</v>
      </c>
      <c r="N27" s="27" t="str">
        <f>[1]сед.тяг!BA25</f>
        <v>2х300</v>
      </c>
      <c r="O27" s="27" t="str">
        <f>[1]сед.тяг!BB25</f>
        <v>1300/1340</v>
      </c>
      <c r="P27" s="56" t="str">
        <f>[1]сед.тяг!BC25</f>
        <v>дв. Mercedes-Benz OM457LA (Евро-5), система нейтрализ. ОГ(AdBlue), КПП ZF 16S2220, вед. мосты Hande на пн.подвеске, МКБ, МОБ, ECAS, EBS, ESP, ASR, кабина Daimler (низкая), кондиционер, отопитель каб. Webasto AT 2000 STC, тахограф российского стандарта с блоком СКЗИ, УВЭОС</v>
      </c>
      <c r="Q27" s="137"/>
    </row>
    <row r="28" spans="1:17" s="21" customFormat="1" ht="76.5" x14ac:dyDescent="0.2">
      <c r="A28" s="54" t="s">
        <v>60</v>
      </c>
      <c r="B28" s="73">
        <f>[1]сед.тяг!D26</f>
        <v>5675000</v>
      </c>
      <c r="C28" s="133">
        <f t="shared" si="0"/>
        <v>6810000</v>
      </c>
      <c r="D28" s="27" t="str">
        <f>[1]сед.тяг!AQ26</f>
        <v>6x2-2</v>
      </c>
      <c r="E28" s="28">
        <f>[1]сед.тяг!AR26</f>
        <v>2</v>
      </c>
      <c r="F28" s="29">
        <f>[1]сед.тяг!AS26</f>
        <v>17.16</v>
      </c>
      <c r="G28" s="30">
        <f>[1]сед.тяг!AT26</f>
        <v>401</v>
      </c>
      <c r="H28" s="30">
        <f>[1]сед.тяг!AU26</f>
        <v>401</v>
      </c>
      <c r="I28" s="30" t="str">
        <f>[1]сед.тяг!AV26</f>
        <v>ZF16</v>
      </c>
      <c r="J28" s="29">
        <f>[1]сед.тяг!AW26</f>
        <v>3.077</v>
      </c>
      <c r="K28" s="32" t="str">
        <f>[1]сед.тяг!AX26</f>
        <v>─</v>
      </c>
      <c r="L28" s="33">
        <f>[1]сед.тяг!AY26</f>
        <v>1</v>
      </c>
      <c r="M28" s="33" t="str">
        <f>[1]сед.тяг!AZ26</f>
        <v>315/70R22,5</v>
      </c>
      <c r="N28" s="30">
        <f>[1]сед.тяг!BA26</f>
        <v>500</v>
      </c>
      <c r="O28" s="33">
        <f>[1]сед.тяг!BB26</f>
        <v>1150</v>
      </c>
      <c r="P28" s="34" t="str">
        <f>[1]сед.тяг!BC26</f>
        <v>дв. Mercedes-Benz OM457LA (Евро-5), система нейтрализ. ОГ (AdBlue), бак AdBlue 70 л, КПП ZF 16S2220 без интардера, вед. мост Daimler HL6 на пн.подвеске, МКБ, ECAS, EBS, ESP, ASR, задняя подъемная ось, каб. Daimler (высокая), аэродин. козырек, кондиционер, отопитель каб. Webasto AT 2000 STC, тахограф российского стандарта с блоком СКЗИ, ДЗК, УВЭОС</v>
      </c>
      <c r="Q28" s="134" t="s">
        <v>292</v>
      </c>
    </row>
    <row r="29" spans="1:17" s="21" customFormat="1" ht="76.5" x14ac:dyDescent="0.2">
      <c r="A29" s="54" t="s">
        <v>61</v>
      </c>
      <c r="B29" s="73">
        <f>[1]сед.тяг!D27</f>
        <v>5775000</v>
      </c>
      <c r="C29" s="133">
        <f t="shared" si="0"/>
        <v>6930000</v>
      </c>
      <c r="D29" s="27" t="str">
        <f>[1]сед.тяг!AQ27</f>
        <v>6x2-2</v>
      </c>
      <c r="E29" s="28">
        <f>[1]сед.тяг!AR27</f>
        <v>2</v>
      </c>
      <c r="F29" s="29">
        <f>[1]сед.тяг!AS27</f>
        <v>17.16</v>
      </c>
      <c r="G29" s="30">
        <f>[1]сед.тяг!AT27</f>
        <v>401</v>
      </c>
      <c r="H29" s="30">
        <f>[1]сед.тяг!AU27</f>
        <v>401</v>
      </c>
      <c r="I29" s="30" t="str">
        <f>[1]сед.тяг!AV27</f>
        <v>ZF
12АS</v>
      </c>
      <c r="J29" s="29">
        <f>[1]сед.тяг!AW27</f>
        <v>3.077</v>
      </c>
      <c r="K29" s="32" t="str">
        <f>[1]сед.тяг!AX27</f>
        <v>─</v>
      </c>
      <c r="L29" s="33">
        <f>[1]сед.тяг!AY27</f>
        <v>1</v>
      </c>
      <c r="M29" s="33" t="str">
        <f>[1]сед.тяг!AZ27</f>
        <v>315/70R22,5</v>
      </c>
      <c r="N29" s="30">
        <f>[1]сед.тяг!BA27</f>
        <v>500</v>
      </c>
      <c r="O29" s="33">
        <f>[1]сед.тяг!BB27</f>
        <v>1150</v>
      </c>
      <c r="P29" s="34" t="str">
        <f>[1]сед.тяг!BC27</f>
        <v>дв. Mercedes-Benz OM457LA (Евро-5), система нейтрализ. ОГ (AdBlue), бак AdBlue 70 л, КПП ZF 12AS2135 без интардера, вед. мост Daimler HL6 на пн.подвеске, МКБ, ECAS, EBS, ESP, ASR, задняя подъемная ось, каб. Daimler (высокая), аэродин. козырек,  кондиционер, отопитель каб. Webasto AT 2000 STC, тахограф российского стандарта с блоком СКЗИ, ДЗК, УВЭОС</v>
      </c>
      <c r="Q29" s="134" t="s">
        <v>292</v>
      </c>
    </row>
    <row r="30" spans="1:17" s="21" customFormat="1" ht="76.5" x14ac:dyDescent="0.2">
      <c r="A30" s="61" t="s">
        <v>62</v>
      </c>
      <c r="B30" s="138">
        <f>[1]сед.тяг!D28</f>
        <v>7287000</v>
      </c>
      <c r="C30" s="133">
        <f t="shared" si="0"/>
        <v>8744400</v>
      </c>
      <c r="D30" s="58" t="str">
        <f>[1]сед.тяг!AQ28</f>
        <v>6x2-2</v>
      </c>
      <c r="E30" s="58">
        <f>[1]сед.тяг!AR28</f>
        <v>2</v>
      </c>
      <c r="F30" s="58">
        <f>[1]сед.тяг!AS28</f>
        <v>16.5</v>
      </c>
      <c r="G30" s="58">
        <f>[1]сед.тяг!AT28</f>
        <v>450</v>
      </c>
      <c r="H30" s="58">
        <f>[1]сед.тяг!AU28</f>
        <v>450</v>
      </c>
      <c r="I30" s="58" t="str">
        <f>[1]сед.тяг!AV28</f>
        <v>ZF 12TX</v>
      </c>
      <c r="J30" s="58">
        <f>[1]сед.тяг!AW28</f>
        <v>2.278</v>
      </c>
      <c r="K30" s="58" t="str">
        <f>[1]сед.тяг!AX28</f>
        <v>─</v>
      </c>
      <c r="L30" s="58">
        <f>[1]сед.тяг!AY28</f>
        <v>1</v>
      </c>
      <c r="M30" s="58" t="str">
        <f>[1]сед.тяг!AZ28</f>
        <v>315/70R22,5</v>
      </c>
      <c r="N30" s="58">
        <f>[1]сед.тяг!BA28</f>
        <v>650</v>
      </c>
      <c r="O30" s="58">
        <f>[1]сед.тяг!BB28</f>
        <v>1150</v>
      </c>
      <c r="P30" s="59" t="str">
        <f>[1]сед.тяг!BC28</f>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 ДЗК</v>
      </c>
      <c r="Q30" s="134"/>
    </row>
    <row r="31" spans="1:17" s="21" customFormat="1" ht="76.5" x14ac:dyDescent="0.2">
      <c r="A31" s="61" t="s">
        <v>63</v>
      </c>
      <c r="B31" s="138">
        <f>[1]сед.тяг!D29</f>
        <v>7309000</v>
      </c>
      <c r="C31" s="133">
        <f t="shared" si="0"/>
        <v>8770800</v>
      </c>
      <c r="D31" s="58" t="str">
        <f>[1]сед.тяг!AQ29</f>
        <v>6x2-2</v>
      </c>
      <c r="E31" s="58">
        <f>[1]сед.тяг!AR29</f>
        <v>2</v>
      </c>
      <c r="F31" s="58">
        <f>[1]сед.тяг!AS29</f>
        <v>16.5</v>
      </c>
      <c r="G31" s="58">
        <f>[1]сед.тяг!AT29</f>
        <v>450</v>
      </c>
      <c r="H31" s="58">
        <f>[1]сед.тяг!AU29</f>
        <v>450</v>
      </c>
      <c r="I31" s="58" t="str">
        <f>[1]сед.тяг!AV29</f>
        <v>ZF 12TX</v>
      </c>
      <c r="J31" s="58">
        <f>[1]сед.тяг!AW29</f>
        <v>2.278</v>
      </c>
      <c r="K31" s="58" t="str">
        <f>[1]сед.тяг!AX29</f>
        <v>─</v>
      </c>
      <c r="L31" s="58">
        <f>[1]сед.тяг!AY29</f>
        <v>1</v>
      </c>
      <c r="M31" s="58" t="str">
        <f>[1]сед.тяг!AZ29</f>
        <v>315/70R22,5</v>
      </c>
      <c r="N31" s="58">
        <f>[1]сед.тяг!BA29</f>
        <v>650</v>
      </c>
      <c r="O31" s="58">
        <f>[1]сед.тяг!BB29</f>
        <v>1150</v>
      </c>
      <c r="P31" s="59" t="str">
        <f>[1]сед.тяг!BC29</f>
        <v>дв. KAMAZ-910.12-450 (Евро-5), система нейтрализ. ОГ (AdBlue), АКПП ZF 12TX2215 с КОМ,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 ДЗК</v>
      </c>
      <c r="Q31" s="134"/>
    </row>
    <row r="32" spans="1:17" s="21" customFormat="1" ht="63.75" x14ac:dyDescent="0.2">
      <c r="A32" s="61" t="s">
        <v>67</v>
      </c>
      <c r="B32" s="132">
        <f>[1]сед.тяг!D33</f>
        <v>5308000</v>
      </c>
      <c r="C32" s="133">
        <f>B32*1.2</f>
        <v>6369600</v>
      </c>
      <c r="D32" s="58" t="str">
        <f>[1]сед.тяг!AQ33</f>
        <v>6х6</v>
      </c>
      <c r="E32" s="58">
        <f>[1]сед.тяг!AR33</f>
        <v>1</v>
      </c>
      <c r="F32" s="58">
        <f>[1]сед.тяг!AS33</f>
        <v>17.074999999999999</v>
      </c>
      <c r="G32" s="58">
        <f>[1]сед.тяг!AT33</f>
        <v>400</v>
      </c>
      <c r="H32" s="58">
        <f>[1]сед.тяг!AU33</f>
        <v>400</v>
      </c>
      <c r="I32" s="58" t="str">
        <f>[1]сед.тяг!AV33</f>
        <v>ZF16</v>
      </c>
      <c r="J32" s="58">
        <f>[1]сед.тяг!AW33</f>
        <v>6.88</v>
      </c>
      <c r="K32" s="58" t="str">
        <f>[1]сед.тяг!AX33</f>
        <v>─</v>
      </c>
      <c r="L32" s="58">
        <f>[1]сед.тяг!AY33</f>
        <v>1</v>
      </c>
      <c r="M32" s="58" t="str">
        <f>[1]сед.тяг!AZ33</f>
        <v>16.00R20</v>
      </c>
      <c r="N32" s="58">
        <f>[1]сед.тяг!BA33</f>
        <v>350</v>
      </c>
      <c r="O32" s="58" t="str">
        <f>[1]сед.тяг!BB33</f>
        <v>1530/1610</v>
      </c>
      <c r="P32" s="59" t="str">
        <f>[1]сед.тяг!BC33</f>
        <v xml:space="preserve">МКБ, МОБ, дв. КАМАЗ-740.735-400 (E-5), топл. ап. BOSCH, система нейтрализ. ОГ(AdBlue), РК КАМАЗ-631, ДЗК, круиз-контроль, диаметр шкворня 2", пневмоподв.каб., рестайлинг-2, кондиционер, аэродин. козырек, тахограф российского стандарта с блоком СКЗИ, УВЭОС </v>
      </c>
      <c r="Q32" s="134"/>
    </row>
    <row r="33" spans="1:17" s="21" customFormat="1" ht="51" x14ac:dyDescent="0.2">
      <c r="A33" s="61" t="s">
        <v>68</v>
      </c>
      <c r="B33" s="132">
        <f>[1]сед.тяг!D34</f>
        <v>5148000</v>
      </c>
      <c r="C33" s="133">
        <f t="shared" si="0"/>
        <v>6177600</v>
      </c>
      <c r="D33" s="58" t="str">
        <f>[1]сед.тяг!AQ34</f>
        <v>6х6</v>
      </c>
      <c r="E33" s="62">
        <f>[1]сед.тяг!AR34</f>
        <v>1</v>
      </c>
      <c r="F33" s="63">
        <f>[1]сед.тяг!AS34</f>
        <v>17.074999999999999</v>
      </c>
      <c r="G33" s="64">
        <f>[1]сед.тяг!AT34</f>
        <v>400</v>
      </c>
      <c r="H33" s="64">
        <f>[1]сед.тяг!AU34</f>
        <v>400</v>
      </c>
      <c r="I33" s="64" t="str">
        <f>[1]сед.тяг!AV34</f>
        <v>ZF16</v>
      </c>
      <c r="J33" s="65">
        <f>[1]сед.тяг!AW34</f>
        <v>6.88</v>
      </c>
      <c r="K33" s="66" t="str">
        <f>[1]сед.тяг!AX34</f>
        <v>─</v>
      </c>
      <c r="L33" s="67">
        <f>[1]сед.тяг!AY34</f>
        <v>1</v>
      </c>
      <c r="M33" s="67" t="str">
        <f>[1]сед.тяг!AZ34</f>
        <v>16.00R20</v>
      </c>
      <c r="N33" s="67">
        <f>[1]сед.тяг!BA34</f>
        <v>350</v>
      </c>
      <c r="O33" s="67" t="str">
        <f>[1]сед.тяг!BB34</f>
        <v>1530/1610</v>
      </c>
      <c r="P33" s="68" t="str">
        <f>[1]сед.тяг!BC34</f>
        <v xml:space="preserve">МКБ, МОБ, дв. КАМАЗ-740.735-400 (E-5), топл. ап. BOSCH, система нейтрализ. ОГ(AdBlue), РК КАМАЗ-6522, ДЗК, круиз-контроль, диаметр шкворня 2", пневмоподв.каб., аэродин. козырек, тахограф российского стандарта с блоком СКЗИ, УВЭОС </v>
      </c>
      <c r="Q33" s="134" t="s">
        <v>293</v>
      </c>
    </row>
    <row r="34" spans="1:17" s="21" customFormat="1" ht="51.75" thickBot="1" x14ac:dyDescent="0.25">
      <c r="A34" s="54" t="s">
        <v>69</v>
      </c>
      <c r="B34" s="69">
        <f>[1]сед.тяг!D35</f>
        <v>5635000</v>
      </c>
      <c r="C34" s="139">
        <f t="shared" si="0"/>
        <v>6762000</v>
      </c>
      <c r="D34" s="27" t="str">
        <f>[1]сед.тяг!AQ35</f>
        <v>6х4</v>
      </c>
      <c r="E34" s="28">
        <f>[1]сед.тяг!AR35</f>
        <v>2</v>
      </c>
      <c r="F34" s="29">
        <f>[1]сед.тяг!AS35</f>
        <v>23.225000000000001</v>
      </c>
      <c r="G34" s="30">
        <f>[1]сед.тяг!AT35</f>
        <v>428</v>
      </c>
      <c r="H34" s="30">
        <f>[1]сед.тяг!AU35</f>
        <v>428</v>
      </c>
      <c r="I34" s="30" t="str">
        <f>[1]сед.тяг!AV35</f>
        <v>ZF16</v>
      </c>
      <c r="J34" s="29">
        <f>[1]сед.тяг!AW35</f>
        <v>5.1100000000000003</v>
      </c>
      <c r="K34" s="32" t="str">
        <f>[1]сед.тяг!AX35</f>
        <v>-</v>
      </c>
      <c r="L34" s="33">
        <f>[1]сед.тяг!AY35</f>
        <v>1</v>
      </c>
      <c r="M34" s="33" t="str">
        <f>[1]сед.тяг!AZ35</f>
        <v>315/80R22,5</v>
      </c>
      <c r="N34" s="30" t="str">
        <f>[1]сед.тяг!BA35</f>
        <v>2х300</v>
      </c>
      <c r="O34" s="33" t="str">
        <f>[1]сед.тяг!BB35</f>
        <v>1340-1390</v>
      </c>
      <c r="P34" s="34" t="str">
        <f>[1]сед.тяг!BC35</f>
        <v>дв. Mercedes-Benz OM457LA (Евро-5), система нейтрализ. ОГ(AdBlue), КПП ZF 16S2220, МКБ, МОБ, ASR, кабина Daimler (низкая), кондиционер, отопитель каб. Webasto AT 2000 STC, тахограф российского стандарта с блоком СКЗИ, УВЭОС</v>
      </c>
      <c r="Q34" s="134" t="s">
        <v>294</v>
      </c>
    </row>
    <row r="35" spans="1:17" s="22" customFormat="1" ht="18.75" customHeight="1" thickBot="1" x14ac:dyDescent="0.25">
      <c r="A35" s="229" t="s">
        <v>70</v>
      </c>
      <c r="B35" s="230"/>
      <c r="C35" s="230"/>
      <c r="D35" s="230"/>
      <c r="E35" s="230"/>
      <c r="F35" s="230"/>
      <c r="G35" s="230"/>
      <c r="H35" s="230"/>
      <c r="I35" s="230"/>
      <c r="J35" s="230"/>
      <c r="K35" s="230"/>
      <c r="L35" s="230"/>
      <c r="M35" s="230"/>
      <c r="N35" s="230"/>
      <c r="O35" s="230"/>
      <c r="P35" s="231"/>
      <c r="Q35" s="131"/>
    </row>
    <row r="36" spans="1:17" s="22" customFormat="1" ht="51" x14ac:dyDescent="0.2">
      <c r="A36" s="54" t="s">
        <v>74</v>
      </c>
      <c r="B36" s="140">
        <f>[1]сам!D10</f>
        <v>3713000</v>
      </c>
      <c r="C36" s="136">
        <f t="shared" ref="C36:C59" si="1">B36*1.2</f>
        <v>4455600</v>
      </c>
      <c r="D36" s="27" t="str">
        <f>[1]сам!AA10</f>
        <v>6х4</v>
      </c>
      <c r="E36" s="28">
        <f>[1]сам!AB10</f>
        <v>2</v>
      </c>
      <c r="F36" s="29">
        <f>[1]сам!AC10</f>
        <v>12</v>
      </c>
      <c r="G36" s="30">
        <f>[1]сам!AD10</f>
        <v>300</v>
      </c>
      <c r="H36" s="30">
        <f>[1]сам!AE10</f>
        <v>292</v>
      </c>
      <c r="I36" s="30" t="str">
        <f>[1]сам!AF10</f>
        <v>ZF9</v>
      </c>
      <c r="J36" s="31">
        <f>[1]сам!AG10</f>
        <v>5.94</v>
      </c>
      <c r="K36" s="32">
        <f>[1]сам!AH10</f>
        <v>15.2</v>
      </c>
      <c r="L36" s="33">
        <f>[1]сам!AI10</f>
        <v>1</v>
      </c>
      <c r="M36" s="33" t="str">
        <f>[1]сам!AJ10</f>
        <v>11.00R20 11.00R22,5</v>
      </c>
      <c r="N36" s="33">
        <f>[1]сам!AK10</f>
        <v>500</v>
      </c>
      <c r="O36" s="33" t="str">
        <f>[1]сам!AL10</f>
        <v>шк-пет.</v>
      </c>
      <c r="P36" s="34" t="str">
        <f>[1]сам!AM10</f>
        <v xml:space="preserve">бок.разгрузка, надст.борта, МКБ, МОБ, дв. Cummins ISB6.7E5 300 (Е-5), ТНВД BOSCH, система нейтрализ. ОГ(AdBlue), ДЗК, на ш.65115-3063-48(А5), аэродин. козырек, боковая защита, тахограф российского стандарта с блоком СКЗИ, УВЭОС </v>
      </c>
      <c r="Q36" s="134" t="s">
        <v>295</v>
      </c>
    </row>
    <row r="37" spans="1:17" s="22" customFormat="1" ht="51" x14ac:dyDescent="0.2">
      <c r="A37" s="54" t="s">
        <v>75</v>
      </c>
      <c r="B37" s="138">
        <f>[1]сам!D11</f>
        <v>3713000</v>
      </c>
      <c r="C37" s="133">
        <f t="shared" si="1"/>
        <v>4455600</v>
      </c>
      <c r="D37" s="27" t="str">
        <f>[1]сам!AA11</f>
        <v>6х4</v>
      </c>
      <c r="E37" s="28">
        <f>[1]сам!AB11</f>
        <v>2</v>
      </c>
      <c r="F37" s="29">
        <f>[1]сам!AC11</f>
        <v>11.5</v>
      </c>
      <c r="G37" s="30">
        <f>[1]сам!AD11</f>
        <v>300</v>
      </c>
      <c r="H37" s="30">
        <f>[1]сам!AE11</f>
        <v>300</v>
      </c>
      <c r="I37" s="30" t="str">
        <f>[1]сам!AF11</f>
        <v>ZF9</v>
      </c>
      <c r="J37" s="31">
        <f>[1]сам!AG11</f>
        <v>4.9800000000000004</v>
      </c>
      <c r="K37" s="32">
        <f>[1]сам!AH11</f>
        <v>15.2</v>
      </c>
      <c r="L37" s="33">
        <f>[1]сам!AI11</f>
        <v>1</v>
      </c>
      <c r="M37" s="33" t="str">
        <f>[1]сам!AJ11</f>
        <v>11.00R20 11R22,5</v>
      </c>
      <c r="N37" s="33">
        <f>[1]сам!AK11</f>
        <v>500</v>
      </c>
      <c r="O37" s="33" t="str">
        <f>[1]сам!AL11</f>
        <v>шк-пет.</v>
      </c>
      <c r="P37" s="34" t="str">
        <f>[1]сам!AM11</f>
        <v xml:space="preserve">бок.разгрузка, надст.борта,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
      <c r="Q37" s="134" t="s">
        <v>295</v>
      </c>
    </row>
    <row r="38" spans="1:17" s="22" customFormat="1" ht="51" x14ac:dyDescent="0.2">
      <c r="A38" s="54" t="s">
        <v>76</v>
      </c>
      <c r="B38" s="138">
        <f>[1]сам!D12</f>
        <v>3633000</v>
      </c>
      <c r="C38" s="133">
        <f t="shared" si="1"/>
        <v>4359600</v>
      </c>
      <c r="D38" s="27" t="str">
        <f>[1]сам!AA12</f>
        <v>6х4</v>
      </c>
      <c r="E38" s="28">
        <f>[1]сам!AB12</f>
        <v>2</v>
      </c>
      <c r="F38" s="29">
        <f>[1]сам!AC12</f>
        <v>11.5</v>
      </c>
      <c r="G38" s="30">
        <f>[1]сам!AD12</f>
        <v>300</v>
      </c>
      <c r="H38" s="30">
        <f>[1]сам!AE12</f>
        <v>300</v>
      </c>
      <c r="I38" s="30">
        <f>[1]сам!AF12</f>
        <v>154</v>
      </c>
      <c r="J38" s="31">
        <f>[1]сам!AG12</f>
        <v>4.9800000000000004</v>
      </c>
      <c r="K38" s="32">
        <f>[1]сам!AH12</f>
        <v>15.2</v>
      </c>
      <c r="L38" s="33">
        <f>[1]сам!AI12</f>
        <v>1</v>
      </c>
      <c r="M38" s="33" t="str">
        <f>[1]сам!AJ12</f>
        <v>11.00R20 11R22,5</v>
      </c>
      <c r="N38" s="33">
        <f>[1]сам!AK12</f>
        <v>500</v>
      </c>
      <c r="O38" s="33" t="str">
        <f>[1]сам!AL12</f>
        <v>шк-пет.</v>
      </c>
      <c r="P38" s="34" t="str">
        <f>[1]сам!AM12</f>
        <v xml:space="preserve">бок.разгрузка, надст.борта,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
      <c r="Q38" s="134" t="s">
        <v>295</v>
      </c>
    </row>
    <row r="39" spans="1:17" s="22" customFormat="1" ht="51" x14ac:dyDescent="0.2">
      <c r="A39" s="71" t="s">
        <v>72</v>
      </c>
      <c r="B39" s="138">
        <f>[1]сам!D8</f>
        <v>2776000</v>
      </c>
      <c r="C39" s="141">
        <f t="shared" si="1"/>
        <v>3331200</v>
      </c>
      <c r="D39" s="39" t="str">
        <f>[1]сам!AA8</f>
        <v>4х2</v>
      </c>
      <c r="E39" s="40">
        <f>[1]сам!AB8</f>
        <v>2</v>
      </c>
      <c r="F39" s="41">
        <f>[1]сам!AC8</f>
        <v>7.5750000000000002</v>
      </c>
      <c r="G39" s="42">
        <f>[1]сам!AD8</f>
        <v>250</v>
      </c>
      <c r="H39" s="42">
        <f>[1]сам!AE8</f>
        <v>242</v>
      </c>
      <c r="I39" s="42" t="str">
        <f>[1]сам!AF8</f>
        <v>ZF6</v>
      </c>
      <c r="J39" s="43">
        <f>[1]сам!AG8</f>
        <v>6.53</v>
      </c>
      <c r="K39" s="44">
        <f>[1]сам!AH8</f>
        <v>6</v>
      </c>
      <c r="L39" s="45" t="str">
        <f>[1]сам!AI8</f>
        <v>–</v>
      </c>
      <c r="M39" s="45" t="str">
        <f>[1]сам!AJ8</f>
        <v>10.00R20 11R22,5</v>
      </c>
      <c r="N39" s="45">
        <f>[1]сам!AK8</f>
        <v>210</v>
      </c>
      <c r="O39" s="45" t="str">
        <f>[1]сам!AL8</f>
        <v>─</v>
      </c>
      <c r="P39" s="46" t="str">
        <f>[1]сам!AM8</f>
        <v xml:space="preserve">зад.разгрузка, овал.сеч., МКБ, дв. Сummins  ISB6.7E5 250 (Е-5), система нейтрализ. ОГ(AdBlue), ТНВД BOSCH, КПП ZF6S1000, полог, аэродин. козырек, боковая защита, ДЗК, тахограф российского стандарта с блоком СКЗИ, УВЭОС </v>
      </c>
      <c r="Q39" s="134" t="s">
        <v>296</v>
      </c>
    </row>
    <row r="40" spans="1:17" s="22" customFormat="1" ht="51" x14ac:dyDescent="0.2">
      <c r="A40" s="54" t="s">
        <v>73</v>
      </c>
      <c r="B40" s="138">
        <f>[1]сам!D9</f>
        <v>2861000</v>
      </c>
      <c r="C40" s="133">
        <f t="shared" si="1"/>
        <v>3433200</v>
      </c>
      <c r="D40" s="27" t="str">
        <f>[1]сам!AA9</f>
        <v>4х2</v>
      </c>
      <c r="E40" s="28">
        <f>[1]сам!AB9</f>
        <v>2</v>
      </c>
      <c r="F40" s="29">
        <f>[1]сам!AC9</f>
        <v>7.5750000000000002</v>
      </c>
      <c r="G40" s="30">
        <f>[1]сам!AD9</f>
        <v>250</v>
      </c>
      <c r="H40" s="30">
        <f>[1]сам!AE9</f>
        <v>242</v>
      </c>
      <c r="I40" s="30" t="str">
        <f>[1]сам!AF9</f>
        <v>ZF6</v>
      </c>
      <c r="J40" s="31">
        <f>[1]сам!AG9</f>
        <v>6.53</v>
      </c>
      <c r="K40" s="32">
        <f>[1]сам!AH9</f>
        <v>6</v>
      </c>
      <c r="L40" s="33" t="str">
        <f>[1]сам!AI9</f>
        <v>–</v>
      </c>
      <c r="M40" s="33" t="str">
        <f>[1]сам!AJ9</f>
        <v>10.00R20 11R22,5</v>
      </c>
      <c r="N40" s="33">
        <f>[1]сам!AK9</f>
        <v>210</v>
      </c>
      <c r="O40" s="33" t="str">
        <f>[1]сам!AL9</f>
        <v>─</v>
      </c>
      <c r="P40" s="34" t="str">
        <f>[1]сам!AM9</f>
        <v>зад.разгрузка, овал.сеч., МКБ, дв. Сummins  ISB6.7E5 250 (Е-5), система нейтрализ. ОГ(AdBlue), ТНВД BOSCH, КПП ZF6S1000, полог, рестайлинг 2,  аэродин. козырек, боковая защита, ДЗК, тахограф российского стандарта с блоком СКЗИ, УВЭОС</v>
      </c>
      <c r="Q40" s="134" t="s">
        <v>296</v>
      </c>
    </row>
    <row r="41" spans="1:17" s="74" customFormat="1" ht="51" x14ac:dyDescent="0.2">
      <c r="A41" s="54" t="s">
        <v>85</v>
      </c>
      <c r="B41" s="138">
        <f>[1]сам!D16</f>
        <v>3728000</v>
      </c>
      <c r="C41" s="142">
        <f t="shared" si="1"/>
        <v>4473600</v>
      </c>
      <c r="D41" s="27" t="str">
        <f>[1]сам!AA16</f>
        <v>6х4</v>
      </c>
      <c r="E41" s="28">
        <f>[1]сам!AB16</f>
        <v>2</v>
      </c>
      <c r="F41" s="29">
        <f>[1]сам!AC16</f>
        <v>15</v>
      </c>
      <c r="G41" s="30">
        <f>[1]сам!AD16</f>
        <v>300</v>
      </c>
      <c r="H41" s="30">
        <f>[1]сам!AE16</f>
        <v>292</v>
      </c>
      <c r="I41" s="30" t="str">
        <f>[1]сам!AF16</f>
        <v>ZF9</v>
      </c>
      <c r="J41" s="31">
        <f>[1]сам!AG16</f>
        <v>5.94</v>
      </c>
      <c r="K41" s="32">
        <f>[1]сам!AH16</f>
        <v>10</v>
      </c>
      <c r="L41" s="33" t="str">
        <f>[1]сам!AI16</f>
        <v>─</v>
      </c>
      <c r="M41" s="33" t="str">
        <f>[1]сам!AJ16</f>
        <v>11.00R20 11R22,5</v>
      </c>
      <c r="N41" s="33">
        <f>[1]сам!AK16</f>
        <v>350</v>
      </c>
      <c r="O41" s="33" t="str">
        <f>[1]сам!AL16</f>
        <v>шк-пет.</v>
      </c>
      <c r="P41" s="34" t="str">
        <f>[1]сам!AM16</f>
        <v xml:space="preserve">зад.разгрузка, ковш.типа, МКБ, МОБ, дв. Cummins ISB6.7E5 300 (Е-5), ТНВД BOSCH, отоп. Планар., система нейтрализ. ОГ (AdBlue), Common Rail, ДЗК, аэродин.козырек, боковая защита, тахограф российского стандарта с блоком СКЗИ, УВЭОС  </v>
      </c>
      <c r="Q41" s="134" t="s">
        <v>288</v>
      </c>
    </row>
    <row r="42" spans="1:17" s="74" customFormat="1" ht="51" x14ac:dyDescent="0.2">
      <c r="A42" s="54" t="s">
        <v>90</v>
      </c>
      <c r="B42" s="138">
        <f>[1]сам!D21</f>
        <v>3813000</v>
      </c>
      <c r="C42" s="142">
        <f t="shared" si="1"/>
        <v>4575600</v>
      </c>
      <c r="D42" s="27" t="str">
        <f>[1]сам!AA21</f>
        <v>6х4</v>
      </c>
      <c r="E42" s="27">
        <f>[1]сам!AB21</f>
        <v>2</v>
      </c>
      <c r="F42" s="27">
        <f>[1]сам!AC21</f>
        <v>15</v>
      </c>
      <c r="G42" s="27">
        <f>[1]сам!AD21</f>
        <v>300</v>
      </c>
      <c r="H42" s="27">
        <f>[1]сам!AE21</f>
        <v>292</v>
      </c>
      <c r="I42" s="27" t="str">
        <f>[1]сам!AF21</f>
        <v>ZF9</v>
      </c>
      <c r="J42" s="27">
        <f>[1]сам!AG21</f>
        <v>5.94</v>
      </c>
      <c r="K42" s="27">
        <f>[1]сам!AH21</f>
        <v>10</v>
      </c>
      <c r="L42" s="27" t="str">
        <f>[1]сам!AI21</f>
        <v>─</v>
      </c>
      <c r="M42" s="27" t="str">
        <f>[1]сам!AJ21</f>
        <v>11.00R20 11R22,5</v>
      </c>
      <c r="N42" s="27">
        <f>[1]сам!AK21</f>
        <v>350</v>
      </c>
      <c r="O42" s="27" t="str">
        <f>[1]сам!AL21</f>
        <v>шк-пет.</v>
      </c>
      <c r="P42" s="56" t="str">
        <f>[1]сам!AM21</f>
        <v xml:space="preserve">зад.разгрузка, ковш.типа, МКБ, МОБ, дв. Cummins ISB6.7E5 300 (Е-5), ТНВД BOSCH, система нейтрализ. ОГ (AdBlue), отоп. Планар, Common Rail, рестайлинг 2, ДЗК, аэродин.козырек, боковая защита, тахограф российского стандарта с блоком СКЗИ, УВЭОС  </v>
      </c>
      <c r="Q42" s="137" t="s">
        <v>288</v>
      </c>
    </row>
    <row r="43" spans="1:17" s="74" customFormat="1" ht="51" x14ac:dyDescent="0.2">
      <c r="A43" s="54" t="s">
        <v>91</v>
      </c>
      <c r="B43" s="138">
        <f>[1]сам!D22</f>
        <v>3727000</v>
      </c>
      <c r="C43" s="142">
        <f t="shared" si="1"/>
        <v>4472400</v>
      </c>
      <c r="D43" s="27" t="str">
        <f>[1]сам!AA22</f>
        <v>6х4</v>
      </c>
      <c r="E43" s="28">
        <f>[1]сам!AB22</f>
        <v>2</v>
      </c>
      <c r="F43" s="29">
        <f>[1]сам!AC22</f>
        <v>14.5</v>
      </c>
      <c r="G43" s="30">
        <f>[1]сам!AD22</f>
        <v>300</v>
      </c>
      <c r="H43" s="30">
        <f>[1]сам!AE22</f>
        <v>300</v>
      </c>
      <c r="I43" s="30" t="str">
        <f>[1]сам!AF22</f>
        <v>ZF9</v>
      </c>
      <c r="J43" s="31">
        <f>[1]сам!AG22</f>
        <v>4.9800000000000004</v>
      </c>
      <c r="K43" s="32">
        <f>[1]сам!AH22</f>
        <v>10</v>
      </c>
      <c r="L43" s="33" t="str">
        <f>[1]сам!AI22</f>
        <v>─</v>
      </c>
      <c r="M43" s="33" t="str">
        <f>[1]сам!AJ22</f>
        <v>11.00R20 11R22,5</v>
      </c>
      <c r="N43" s="33">
        <f>[1]сам!AK22</f>
        <v>350</v>
      </c>
      <c r="O43" s="33" t="str">
        <f>[1]сам!AL22</f>
        <v>шк-пет.</v>
      </c>
      <c r="P43" s="34" t="str">
        <f>[1]сам!AM22</f>
        <v xml:space="preserve">зад.разгрузка, ковш.типа, МКБ, МОБ, дв. КАМАЗ 740.705-300 (Е-5), ТНВД BOSCH, система нейтрализ. ОГ(AdBlue), Common Rail, обогрев платф., ДЗК, аэродин.козырек, боковая защита, тахограф российского стандарта с блоком СКЗИ, УВЭОС  </v>
      </c>
      <c r="Q43" s="134" t="s">
        <v>288</v>
      </c>
    </row>
    <row r="44" spans="1:17" s="74" customFormat="1" ht="51" x14ac:dyDescent="0.2">
      <c r="A44" s="54" t="s">
        <v>94</v>
      </c>
      <c r="B44" s="138">
        <f>[1]сам!D25</f>
        <v>3647000</v>
      </c>
      <c r="C44" s="142">
        <f t="shared" si="1"/>
        <v>4376400</v>
      </c>
      <c r="D44" s="27" t="str">
        <f>[1]сам!AA25</f>
        <v>6х4</v>
      </c>
      <c r="E44" s="28">
        <f>[1]сам!AB25</f>
        <v>2</v>
      </c>
      <c r="F44" s="29">
        <f>[1]сам!AC25</f>
        <v>14.5</v>
      </c>
      <c r="G44" s="30">
        <f>[1]сам!AD25</f>
        <v>300</v>
      </c>
      <c r="H44" s="30">
        <f>[1]сам!AE25</f>
        <v>300</v>
      </c>
      <c r="I44" s="30">
        <f>[1]сам!AF25</f>
        <v>154</v>
      </c>
      <c r="J44" s="31">
        <f>[1]сам!AG25</f>
        <v>4.9800000000000004</v>
      </c>
      <c r="K44" s="32">
        <f>[1]сам!AH25</f>
        <v>10</v>
      </c>
      <c r="L44" s="33" t="str">
        <f>[1]сам!AI25</f>
        <v>─</v>
      </c>
      <c r="M44" s="33" t="str">
        <f>[1]сам!AJ25</f>
        <v>11.00R20 11R22,5</v>
      </c>
      <c r="N44" s="33">
        <f>[1]сам!AK25</f>
        <v>350</v>
      </c>
      <c r="O44" s="33" t="str">
        <f>[1]сам!AL25</f>
        <v>шк-пет.</v>
      </c>
      <c r="P44" s="34" t="str">
        <f>[1]сам!AM25</f>
        <v xml:space="preserve">зад.разгрузка, ковш.типа, МКБ, МОБ, дв. КАМАЗ 740.705-300 (Е-5), ТНВД BOSCH, система нейтрализ. ОГ(AdBlue), Common Rail, обогрев платф., ДЗК, аэродин.козырек, боковая защита, тахограф российского стандарта с блоком СКЗИ, УВЭОС  </v>
      </c>
      <c r="Q44" s="134" t="s">
        <v>288</v>
      </c>
    </row>
    <row r="45" spans="1:17" s="74" customFormat="1" ht="51" x14ac:dyDescent="0.2">
      <c r="A45" s="54" t="s">
        <v>297</v>
      </c>
      <c r="B45" s="138">
        <f>'[1]сам тяж'!D10</f>
        <v>4461000</v>
      </c>
      <c r="C45" s="142">
        <f t="shared" si="1"/>
        <v>5353200</v>
      </c>
      <c r="D45" s="27" t="str">
        <f>'[1]сам тяж'!AD10</f>
        <v>6х4</v>
      </c>
      <c r="E45" s="27">
        <f>'[1]сам тяж'!AE10</f>
        <v>2</v>
      </c>
      <c r="F45" s="27">
        <f>'[1]сам тяж'!AF10</f>
        <v>20.074999999999999</v>
      </c>
      <c r="G45" s="27">
        <f>'[1]сам тяж'!AG10</f>
        <v>400</v>
      </c>
      <c r="H45" s="27">
        <f>'[1]сам тяж'!AH10</f>
        <v>400</v>
      </c>
      <c r="I45" s="27" t="str">
        <f>'[1]сам тяж'!AI10</f>
        <v>ZF16</v>
      </c>
      <c r="J45" s="27">
        <f>'[1]сам тяж'!AJ10</f>
        <v>5.1100000000000003</v>
      </c>
      <c r="K45" s="27">
        <f>'[1]сам тяж'!AK10</f>
        <v>20</v>
      </c>
      <c r="L45" s="27" t="str">
        <f>'[1]сам тяж'!AL10</f>
        <v>─</v>
      </c>
      <c r="M45" s="27" t="str">
        <f>'[1]сам тяж'!AM10</f>
        <v>315/80R22,5</v>
      </c>
      <c r="N45" s="27">
        <f>'[1]сам тяж'!AN10</f>
        <v>350</v>
      </c>
      <c r="O45" s="27" t="str">
        <f>'[1]сам тяж'!AO10</f>
        <v>─</v>
      </c>
      <c r="P45" s="56" t="str">
        <f>'[1]сам тяж'!AP10</f>
        <v xml:space="preserve">зад.разгрузка, прямоуг.сеч, МКБ, МОБ, дв. КАМАЗ-740.735-400 (E-5), топл. ап. BOSCH, система нейтрализ. ОГ(AdBlue), Common Rail, пневмоподв. каб., обогрев платф.,  ДЗК, аэродин.козырек, боковая защита, тахограф российского стандарта с блоком СКЗИ, УВЭОС </v>
      </c>
      <c r="Q45" s="134"/>
    </row>
    <row r="46" spans="1:17" s="74" customFormat="1" ht="51" x14ac:dyDescent="0.2">
      <c r="A46" s="54" t="s">
        <v>101</v>
      </c>
      <c r="B46" s="138">
        <f>'[1]сам тяж'!D14</f>
        <v>4461000</v>
      </c>
      <c r="C46" s="142">
        <f t="shared" si="1"/>
        <v>5353200</v>
      </c>
      <c r="D46" s="27" t="str">
        <f>'[1]сам тяж'!AD14</f>
        <v>6х4</v>
      </c>
      <c r="E46" s="28">
        <f>'[1]сам тяж'!AE14</f>
        <v>2</v>
      </c>
      <c r="F46" s="29">
        <f>'[1]сам тяж'!AF14</f>
        <v>20.074999999999999</v>
      </c>
      <c r="G46" s="30">
        <f>'[1]сам тяж'!AG14</f>
        <v>400</v>
      </c>
      <c r="H46" s="30">
        <f>'[1]сам тяж'!AH14</f>
        <v>400</v>
      </c>
      <c r="I46" s="30" t="str">
        <f>'[1]сам тяж'!AI14</f>
        <v>ZF16</v>
      </c>
      <c r="J46" s="31">
        <f>'[1]сам тяж'!AJ14</f>
        <v>5.1100000000000003</v>
      </c>
      <c r="K46" s="32">
        <f>'[1]сам тяж'!AK14</f>
        <v>20</v>
      </c>
      <c r="L46" s="33" t="str">
        <f>'[1]сам тяж'!AL14</f>
        <v>─</v>
      </c>
      <c r="M46" s="33" t="str">
        <f>'[1]сам тяж'!AM14</f>
        <v>315/80R22,5</v>
      </c>
      <c r="N46" s="33">
        <f>'[1]сам тяж'!AN14</f>
        <v>350</v>
      </c>
      <c r="O46" s="33" t="str">
        <f>'[1]сам тяж'!AO14</f>
        <v>─</v>
      </c>
      <c r="P46" s="34" t="str">
        <f>'[1]сам тяж'!AP14</f>
        <v xml:space="preserve">зад.разгрузка, прямоуг.сеч, МКБ, МОБ, дв. КАМАЗ-740.735-400 (E-5), топл. ап. АЗПИ, система нейтрализ. ОГ(AdBlue), Common Rail, пневмоподв. каб., обогрев платф., ДЗК, аэродин.козырек, боковая защита, тахограф российского стандарта с блоком СКЗИ, УВЭОС </v>
      </c>
      <c r="Q46" s="134" t="s">
        <v>293</v>
      </c>
    </row>
    <row r="47" spans="1:17" s="74" customFormat="1" ht="51" x14ac:dyDescent="0.2">
      <c r="A47" s="54" t="str">
        <f>'[1]сам тяж'!A24</f>
        <v>6520-6041-53</v>
      </c>
      <c r="B47" s="138">
        <f>'[1]сам тяж'!D24</f>
        <v>4481000</v>
      </c>
      <c r="C47" s="142">
        <f t="shared" si="1"/>
        <v>5377200</v>
      </c>
      <c r="D47" s="27" t="str">
        <f>'[1]сам тяж'!AD24</f>
        <v>6х4</v>
      </c>
      <c r="E47" s="27">
        <f>'[1]сам тяж'!AE24</f>
        <v>2</v>
      </c>
      <c r="F47" s="27">
        <f>'[1]сам тяж'!AF24</f>
        <v>20.074999999999999</v>
      </c>
      <c r="G47" s="27">
        <f>'[1]сам тяж'!AG24</f>
        <v>400</v>
      </c>
      <c r="H47" s="27">
        <f>'[1]сам тяж'!AH24</f>
        <v>400</v>
      </c>
      <c r="I47" s="27" t="str">
        <f>'[1]сам тяж'!AI24</f>
        <v>ZF16</v>
      </c>
      <c r="J47" s="27">
        <f>'[1]сам тяж'!AJ24</f>
        <v>5.1100000000000003</v>
      </c>
      <c r="K47" s="27">
        <f>'[1]сам тяж'!AK24</f>
        <v>20</v>
      </c>
      <c r="L47" s="27">
        <f>'[1]сам тяж'!AL24</f>
        <v>1</v>
      </c>
      <c r="M47" s="27" t="str">
        <f>'[1]сам тяж'!AM24</f>
        <v>315/80R22,5</v>
      </c>
      <c r="N47" s="27">
        <f>'[1]сам тяж'!AN24</f>
        <v>350</v>
      </c>
      <c r="O47" s="27" t="str">
        <f>'[1]сам тяж'!AO24</f>
        <v>─</v>
      </c>
      <c r="P47" s="56" t="str">
        <f>'[1]сам тяж'!AP24</f>
        <v xml:space="preserve">зад.разгрузка, прямоуг.сеч, МКБ, МОБ, дв. КАМАЗ-740.735-400 (E-5), топл. ап. BOSCH, Common Rail, система нейтрализ. ОГ (AdBlue), пневмоподв. каб.,обогрев платф., ДЗК, аэродин.козырек, боковая защита, тахограф российского стандарта с блоком СКЗИ, УВЭОС </v>
      </c>
      <c r="Q47" s="134"/>
    </row>
    <row r="48" spans="1:17" s="74" customFormat="1" ht="51" x14ac:dyDescent="0.2">
      <c r="A48" s="54" t="s">
        <v>112</v>
      </c>
      <c r="B48" s="138">
        <f>'[1]сам тяж'!D25</f>
        <v>4481000</v>
      </c>
      <c r="C48" s="142">
        <f t="shared" si="1"/>
        <v>5377200</v>
      </c>
      <c r="D48" s="27" t="str">
        <f>'[1]сам тяж'!AD25</f>
        <v>6х4</v>
      </c>
      <c r="E48" s="28">
        <f>'[1]сам тяж'!AE25</f>
        <v>2</v>
      </c>
      <c r="F48" s="29">
        <f>'[1]сам тяж'!AF25</f>
        <v>20.074999999999999</v>
      </c>
      <c r="G48" s="30">
        <f>'[1]сам тяж'!AG25</f>
        <v>400</v>
      </c>
      <c r="H48" s="30">
        <f>'[1]сам тяж'!AH25</f>
        <v>400</v>
      </c>
      <c r="I48" s="30" t="str">
        <f>'[1]сам тяж'!AI25</f>
        <v>ZF16</v>
      </c>
      <c r="J48" s="31">
        <f>'[1]сам тяж'!AJ25</f>
        <v>5.1100000000000003</v>
      </c>
      <c r="K48" s="32">
        <f>'[1]сам тяж'!AK25</f>
        <v>20</v>
      </c>
      <c r="L48" s="33">
        <f>'[1]сам тяж'!AL25</f>
        <v>1</v>
      </c>
      <c r="M48" s="33" t="str">
        <f>'[1]сам тяж'!AM25</f>
        <v>315/80R22,5</v>
      </c>
      <c r="N48" s="33">
        <f>'[1]сам тяж'!AN25</f>
        <v>350</v>
      </c>
      <c r="O48" s="33" t="str">
        <f>'[1]сам тяж'!AO25</f>
        <v>─</v>
      </c>
      <c r="P48" s="34" t="str">
        <f>'[1]сам тяж'!AP25</f>
        <v xml:space="preserve">зад.разгрузка, прямоуг.сеч, МКБ, МОБ, дв. КАМАЗ-740.735-400 (E-5), топл. ап. АЗПИ, Common Rail, система нейтрализ. ОГ (AdBlue), пневмоподв. каб.,обогрев платф., ДЗК, аэродин.козырек, боковая защита, тахограф российского стандарта с блоком СКЗИ, УВЭОС </v>
      </c>
      <c r="Q48" s="134" t="s">
        <v>293</v>
      </c>
    </row>
    <row r="49" spans="1:17" s="74" customFormat="1" ht="51" x14ac:dyDescent="0.2">
      <c r="A49" s="54" t="s">
        <v>117</v>
      </c>
      <c r="B49" s="138">
        <f>'[1]сам тяж'!D29</f>
        <v>4857000</v>
      </c>
      <c r="C49" s="142">
        <f t="shared" si="1"/>
        <v>5828400</v>
      </c>
      <c r="D49" s="27" t="str">
        <f>'[1]сам тяж'!AD29</f>
        <v>6х4</v>
      </c>
      <c r="E49" s="27">
        <f>'[1]сам тяж'!AE29</f>
        <v>2</v>
      </c>
      <c r="F49" s="27">
        <f>'[1]сам тяж'!AF29</f>
        <v>20.074999999999999</v>
      </c>
      <c r="G49" s="27">
        <f>'[1]сам тяж'!AG29</f>
        <v>400</v>
      </c>
      <c r="H49" s="27">
        <f>'[1]сам тяж'!AH29</f>
        <v>390</v>
      </c>
      <c r="I49" s="27" t="str">
        <f>'[1]сам тяж'!AI29</f>
        <v>ZF16</v>
      </c>
      <c r="J49" s="27">
        <f>'[1]сам тяж'!AJ29</f>
        <v>5.1100000000000003</v>
      </c>
      <c r="K49" s="27">
        <f>'[1]сам тяж'!AK29</f>
        <v>20</v>
      </c>
      <c r="L49" s="27" t="str">
        <f>'[1]сам тяж'!AL29</f>
        <v>─</v>
      </c>
      <c r="M49" s="27" t="str">
        <f>'[1]сам тяж'!AM29</f>
        <v>315/80R22,5</v>
      </c>
      <c r="N49" s="27">
        <f>'[1]сам тяж'!AN29</f>
        <v>350</v>
      </c>
      <c r="O49" s="27" t="str">
        <f>'[1]сам тяж'!AO29</f>
        <v>─</v>
      </c>
      <c r="P49" s="56" t="str">
        <f>'[1]сам тяж'!AP29</f>
        <v xml:space="preserve">зад.разгрузка, прямоуг.сеч, МКБ, МОБ, дв. Cummins ISL 400 50 (Е-5), система нейтрализ. ОГ(AdBlue), ТНВД BOSCH, КОМ FH 9731, пневмоподв. каб., ДЗК, аэродин.козырек, боковая защита, тахограф российского стандарта с блоком СКЗИ, рестайлинг 2, УВЭОС </v>
      </c>
      <c r="Q49" s="137"/>
    </row>
    <row r="50" spans="1:17" s="74" customFormat="1" ht="76.5" x14ac:dyDescent="0.2">
      <c r="A50" s="54" t="s">
        <v>116</v>
      </c>
      <c r="B50" s="73">
        <f>'[1]сам тяж'!D30</f>
        <v>5321000</v>
      </c>
      <c r="C50" s="133">
        <f t="shared" si="1"/>
        <v>6385200</v>
      </c>
      <c r="D50" s="27" t="str">
        <f>'[1]сам тяж'!AD30</f>
        <v>6х4</v>
      </c>
      <c r="E50" s="28">
        <f>'[1]сам тяж'!AE30</f>
        <v>2</v>
      </c>
      <c r="F50" s="29">
        <f>'[1]сам тяж'!AF30</f>
        <v>21</v>
      </c>
      <c r="G50" s="30">
        <f>'[1]сам тяж'!AG30</f>
        <v>400</v>
      </c>
      <c r="H50" s="30">
        <f>'[1]сам тяж'!AH30</f>
        <v>390</v>
      </c>
      <c r="I50" s="30" t="str">
        <f>'[1]сам тяж'!AI30</f>
        <v>ZF16</v>
      </c>
      <c r="J50" s="29">
        <f>'[1]сам тяж'!AJ30</f>
        <v>5.1100000000000003</v>
      </c>
      <c r="K50" s="32">
        <f>'[1]сам тяж'!AK30</f>
        <v>16</v>
      </c>
      <c r="L50" s="33" t="str">
        <f>'[1]сам тяж'!AL30</f>
        <v>─</v>
      </c>
      <c r="M50" s="33" t="str">
        <f>'[1]сам тяж'!AM30</f>
        <v>315/80R22,5</v>
      </c>
      <c r="N50" s="30">
        <f>'[1]сам тяж'!AN30</f>
        <v>350</v>
      </c>
      <c r="O50" s="33" t="str">
        <f>'[1]сам тяж'!AO30</f>
        <v>─</v>
      </c>
      <c r="P50" s="34" t="str">
        <f>'[1]сам тяж'!AP30</f>
        <v>зад.разгрузка, прямоуг.сеч, дв. Cummins ISL 400 50 (Е-5), КПП ZF 16S1820TO, система нейтрализ. ОГ(AdBlue), МКБ, МОБ, ASR, кабина Daimler (низкая), кондиционер, отопитель каб. Webasto AT 2000 STC, ДЗК, боковая защита, тахограф российского стандарта с блоком СКЗИ, обогрев платформы, полог, лестница, гидрооборудование HYVA</v>
      </c>
      <c r="Q50" s="134" t="s">
        <v>293</v>
      </c>
    </row>
    <row r="51" spans="1:17" s="74" customFormat="1" ht="76.5" x14ac:dyDescent="0.2">
      <c r="A51" s="54" t="s">
        <v>122</v>
      </c>
      <c r="B51" s="73">
        <f>'[1]сам тяж'!D35</f>
        <v>6225000</v>
      </c>
      <c r="C51" s="133">
        <f t="shared" si="1"/>
        <v>7470000</v>
      </c>
      <c r="D51" s="27" t="str">
        <f>'[1]сам тяж'!AD35</f>
        <v>8х4</v>
      </c>
      <c r="E51" s="28">
        <f>'[1]сам тяж'!AE35</f>
        <v>2</v>
      </c>
      <c r="F51" s="29">
        <f>'[1]сам тяж'!AF35</f>
        <v>27</v>
      </c>
      <c r="G51" s="30">
        <f>'[1]сам тяж'!AG35</f>
        <v>400</v>
      </c>
      <c r="H51" s="30">
        <f>'[1]сам тяж'!AH35</f>
        <v>390</v>
      </c>
      <c r="I51" s="30" t="str">
        <f>'[1]сам тяж'!AI35</f>
        <v>ZF16</v>
      </c>
      <c r="J51" s="29">
        <f>'[1]сам тяж'!AJ35</f>
        <v>5.1100000000000003</v>
      </c>
      <c r="K51" s="32">
        <f>'[1]сам тяж'!AK35</f>
        <v>20</v>
      </c>
      <c r="L51" s="33" t="str">
        <f>'[1]сам тяж'!AL35</f>
        <v>─</v>
      </c>
      <c r="M51" s="33" t="str">
        <f>'[1]сам тяж'!AM35</f>
        <v>315/80R22,5</v>
      </c>
      <c r="N51" s="30">
        <f>'[1]сам тяж'!AN35</f>
        <v>350</v>
      </c>
      <c r="O51" s="33" t="str">
        <f>'[1]сам тяж'!AO35</f>
        <v>─</v>
      </c>
      <c r="P51" s="34" t="str">
        <f>'[1]сам тяж'!AP35</f>
        <v xml:space="preserve">зад.разгрузка, прямоуг.сеч, дв. Cummins ISL 400 50 (Е-5), КПП ZF 16S1825TO, система нейтрализ. ОГ(AdBlue), МКБ, МОБ, ASR, кабина Daimler (низкая), кондиционер, отопитель каб. Webasto AT 2000 STC, ДЗК, боковая защита, тахограф российского стандарта с блоком СКЗИ, обогрев платформы, полог, лестница, гидрооборудование HYVA, УВЭОС </v>
      </c>
      <c r="Q51" s="134" t="s">
        <v>298</v>
      </c>
    </row>
    <row r="52" spans="1:17" s="74" customFormat="1" ht="63.75" x14ac:dyDescent="0.2">
      <c r="A52" s="306" t="s">
        <v>123</v>
      </c>
      <c r="B52" s="307">
        <f>'[1]сам тяж'!D36</f>
        <v>5266000</v>
      </c>
      <c r="C52" s="308">
        <f t="shared" si="1"/>
        <v>6319200</v>
      </c>
      <c r="D52" s="27" t="str">
        <f>'[1]сам тяж'!AD36</f>
        <v>6х6</v>
      </c>
      <c r="E52" s="27">
        <f>'[1]сам тяж'!AE36</f>
        <v>2</v>
      </c>
      <c r="F52" s="27">
        <f>'[1]сам тяж'!AF36</f>
        <v>19.074999999999999</v>
      </c>
      <c r="G52" s="27">
        <f>'[1]сам тяж'!AG36</f>
        <v>400</v>
      </c>
      <c r="H52" s="27">
        <f>'[1]сам тяж'!AH36</f>
        <v>400</v>
      </c>
      <c r="I52" s="27" t="str">
        <f>'[1]сам тяж'!AI36</f>
        <v>ZF16</v>
      </c>
      <c r="J52" s="27">
        <f>'[1]сам тяж'!AJ36</f>
        <v>5.1100000000000003</v>
      </c>
      <c r="K52" s="27">
        <f>'[1]сам тяж'!AK36</f>
        <v>16</v>
      </c>
      <c r="L52" s="27" t="str">
        <f>'[1]сам тяж'!AL36</f>
        <v>─</v>
      </c>
      <c r="M52" s="27" t="str">
        <f>'[1]сам тяж'!AM36</f>
        <v>12.00R20</v>
      </c>
      <c r="N52" s="27">
        <f>'[1]сам тяж'!AN36</f>
        <v>350</v>
      </c>
      <c r="O52" s="27" t="str">
        <f>'[1]сам тяж'!AO36</f>
        <v>─</v>
      </c>
      <c r="P52" s="75" t="str">
        <f>'[1]сам тяж'!AP36</f>
        <v>зад.разгрузка, обогрев платф, МКБ, МОБ, дв. КАМАЗ-740.735-400 (E-5), топл. ап. BOSCH, система нейтрализ. ОГ(AdBlue), РК КАМАЗ-631, рестайлинг-2, кондиционер, пневмоподв. каб., ДЗК, аэродин.козырек, боковая защита, тахограф российского стандарта с блоком СКЗИ, УВЭОС</v>
      </c>
      <c r="Q52" s="134"/>
    </row>
    <row r="53" spans="1:17" s="74" customFormat="1" ht="51" x14ac:dyDescent="0.2">
      <c r="A53" s="54" t="s">
        <v>124</v>
      </c>
      <c r="B53" s="138">
        <f>'[1]сам тяж'!D37</f>
        <v>5106000</v>
      </c>
      <c r="C53" s="142">
        <f t="shared" si="1"/>
        <v>6127200</v>
      </c>
      <c r="D53" s="27" t="str">
        <f>'[1]сам тяж'!AD37</f>
        <v>6х6</v>
      </c>
      <c r="E53" s="28">
        <f>'[1]сам тяж'!AE37</f>
        <v>2</v>
      </c>
      <c r="F53" s="29">
        <f>'[1]сам тяж'!AF37</f>
        <v>19.074999999999999</v>
      </c>
      <c r="G53" s="30">
        <f>'[1]сам тяж'!AG37</f>
        <v>400</v>
      </c>
      <c r="H53" s="30">
        <f>'[1]сам тяж'!AH37</f>
        <v>400</v>
      </c>
      <c r="I53" s="30" t="str">
        <f>'[1]сам тяж'!AI37</f>
        <v>ZF16</v>
      </c>
      <c r="J53" s="31">
        <f>'[1]сам тяж'!AJ37</f>
        <v>5.1100000000000003</v>
      </c>
      <c r="K53" s="32">
        <f>'[1]сам тяж'!AK37</f>
        <v>16</v>
      </c>
      <c r="L53" s="33" t="str">
        <f>'[1]сам тяж'!AL37</f>
        <v>─</v>
      </c>
      <c r="M53" s="33" t="str">
        <f>'[1]сам тяж'!AM37</f>
        <v>12.00R20</v>
      </c>
      <c r="N53" s="33">
        <f>'[1]сам тяж'!AN37</f>
        <v>350</v>
      </c>
      <c r="O53" s="33" t="str">
        <f>'[1]сам тяж'!AO37</f>
        <v>─</v>
      </c>
      <c r="P53" s="34" t="str">
        <f>'[1]сам тяж'!AP37</f>
        <v xml:space="preserve">зад.разгрузка, обогрев платф, МКБ, МОБ, дв. КАМАЗ-740.735-400 (E-5), топл. ап. BOSCH, система нейтрализ. ОГ(AdBlue), РК КАМАЗ-6522, пневмоподв. каб., ДЗК, аэродин.козырек, боковая защита, тахограф российского стандарта с блоком СКЗИ, УВЭОС </v>
      </c>
      <c r="Q53" s="134" t="s">
        <v>293</v>
      </c>
    </row>
    <row r="54" spans="1:17" s="74" customFormat="1" ht="51" x14ac:dyDescent="0.2">
      <c r="A54" s="54" t="s">
        <v>126</v>
      </c>
      <c r="B54" s="138">
        <f>'[1]сам тяж'!D39</f>
        <v>5540000</v>
      </c>
      <c r="C54" s="142">
        <f t="shared" si="1"/>
        <v>6648000</v>
      </c>
      <c r="D54" s="27" t="str">
        <f>'[1]сам тяж'!AD39</f>
        <v>6х6</v>
      </c>
      <c r="E54" s="28">
        <f>'[1]сам тяж'!AE39</f>
        <v>1</v>
      </c>
      <c r="F54" s="29">
        <f>'[1]сам тяж'!AF39</f>
        <v>19.574999999999999</v>
      </c>
      <c r="G54" s="30">
        <f>'[1]сам тяж'!AG39</f>
        <v>400</v>
      </c>
      <c r="H54" s="30">
        <f>'[1]сам тяж'!AH39</f>
        <v>400</v>
      </c>
      <c r="I54" s="30" t="str">
        <f>'[1]сам тяж'!AI39</f>
        <v>ZF16</v>
      </c>
      <c r="J54" s="31">
        <f>'[1]сам тяж'!AJ39</f>
        <v>6.88</v>
      </c>
      <c r="K54" s="32">
        <f>'[1]сам тяж'!AK39</f>
        <v>12</v>
      </c>
      <c r="L54" s="33" t="str">
        <f>'[1]сам тяж'!AL39</f>
        <v>─</v>
      </c>
      <c r="M54" s="33" t="str">
        <f>'[1]сам тяж'!AM39</f>
        <v>16.00R20</v>
      </c>
      <c r="N54" s="33">
        <f>'[1]сам тяж'!AN39</f>
        <v>350</v>
      </c>
      <c r="O54" s="33" t="str">
        <f>'[1]сам тяж'!AO39</f>
        <v>─</v>
      </c>
      <c r="P54" s="34" t="str">
        <f>'[1]сам тяж'!AP39</f>
        <v xml:space="preserve">зад.разгрузка, обогрев платф, МКБ, МОБ, дв. КАМАЗ-740.735-400 (E-5), топл. ап. BOSCH, система нейтрализ. ОГ(AdBlue), РК КАМАЗ-6522, пневмоподв. каб., ДЗК, аэродин.козырек, тахограф российского стандарта с блоком СКЗИ, УВЭОС </v>
      </c>
      <c r="Q54" s="134" t="s">
        <v>293</v>
      </c>
    </row>
    <row r="55" spans="1:17" s="74" customFormat="1" ht="63.75" x14ac:dyDescent="0.2">
      <c r="A55" s="54" t="s">
        <v>127</v>
      </c>
      <c r="B55" s="138">
        <f>'[1]сам тяж'!D40</f>
        <v>5755000</v>
      </c>
      <c r="C55" s="143">
        <f>B55*1.2</f>
        <v>6906000</v>
      </c>
      <c r="D55" s="27" t="str">
        <f>'[1]сам тяж'!AD40</f>
        <v>6х6</v>
      </c>
      <c r="E55" s="27">
        <f>'[1]сам тяж'!AE40</f>
        <v>1</v>
      </c>
      <c r="F55" s="27">
        <f>'[1]сам тяж'!AF40</f>
        <v>19.574999999999999</v>
      </c>
      <c r="G55" s="27">
        <f>'[1]сам тяж'!AG40</f>
        <v>400</v>
      </c>
      <c r="H55" s="27">
        <f>'[1]сам тяж'!AH40</f>
        <v>400</v>
      </c>
      <c r="I55" s="27" t="str">
        <f>'[1]сам тяж'!AI40</f>
        <v>ZF16</v>
      </c>
      <c r="J55" s="27">
        <f>'[1]сам тяж'!AJ40</f>
        <v>6.88</v>
      </c>
      <c r="K55" s="27">
        <f>'[1]сам тяж'!AK40</f>
        <v>16</v>
      </c>
      <c r="L55" s="27">
        <f>'[1]сам тяж'!AL40</f>
        <v>1</v>
      </c>
      <c r="M55" s="27" t="str">
        <f>'[1]сам тяж'!AM40</f>
        <v>16.00R20</v>
      </c>
      <c r="N55" s="27">
        <f>'[1]сам тяж'!AN40</f>
        <v>350</v>
      </c>
      <c r="O55" s="27" t="str">
        <f>'[1]сам тяж'!AO40</f>
        <v>─</v>
      </c>
      <c r="P55" s="75" t="str">
        <f>'[1]сам тяж'!AP40</f>
        <v>зад.разгрузка, обогрев платф, МКБ, МОБ, дв. КАМАЗ-740.735-400 (E-5), топл. ап. BOSCH, система нейтрализ. ОГ(AdBlue), РК КАМАЗ-631, отоп. Планар, кондиционер, рестайлинг-2, пневмоподв. каб., ДЗК, аэродин.козырек, тахограф российского стандарта с блоком СКЗИ, УВЭОС </v>
      </c>
      <c r="Q55" s="134"/>
    </row>
    <row r="56" spans="1:17" s="74" customFormat="1" ht="63.75" x14ac:dyDescent="0.2">
      <c r="A56" s="54" t="s">
        <v>128</v>
      </c>
      <c r="B56" s="138">
        <f>'[1]сам тяж'!D41</f>
        <v>5635000</v>
      </c>
      <c r="C56" s="143">
        <f t="shared" si="1"/>
        <v>6762000</v>
      </c>
      <c r="D56" s="27" t="str">
        <f>'[1]сам тяж'!AD41</f>
        <v>6х6</v>
      </c>
      <c r="E56" s="28">
        <f>'[1]сам тяж'!AE41</f>
        <v>1</v>
      </c>
      <c r="F56" s="29">
        <f>'[1]сам тяж'!AF41</f>
        <v>19.574999999999999</v>
      </c>
      <c r="G56" s="30">
        <f>'[1]сам тяж'!AG41</f>
        <v>400</v>
      </c>
      <c r="H56" s="30">
        <f>'[1]сам тяж'!AH41</f>
        <v>400</v>
      </c>
      <c r="I56" s="30" t="str">
        <f>'[1]сам тяж'!AI41</f>
        <v>ZF16</v>
      </c>
      <c r="J56" s="31">
        <f>'[1]сам тяж'!AJ41</f>
        <v>6.88</v>
      </c>
      <c r="K56" s="32">
        <f>'[1]сам тяж'!AK41</f>
        <v>16</v>
      </c>
      <c r="L56" s="33">
        <f>'[1]сам тяж'!AL41</f>
        <v>1</v>
      </c>
      <c r="M56" s="33" t="str">
        <f>'[1]сам тяж'!AM41</f>
        <v>16.00R20</v>
      </c>
      <c r="N56" s="33">
        <f>'[1]сам тяж'!AN41</f>
        <v>350</v>
      </c>
      <c r="O56" s="33" t="str">
        <f>'[1]сам тяж'!AO41</f>
        <v>─</v>
      </c>
      <c r="P56" s="34" t="str">
        <f>'[1]сам тяж'!AP41</f>
        <v>зад.разгрузка, обогрев платф, МКБ, МОБ, дв. КАМАЗ-740.735-400 (E-5), топл. ап. BOSCH, система нейтрализ. ОГ(AdBlue), РК КАМАЗ-6522, отоп. Планар, кондиционер, пневмоподв. каб., ДЗК, аэродин.козырек, тахограф российского стандарта с блоком СКЗИ, УВЭОС </v>
      </c>
      <c r="Q56" s="134" t="s">
        <v>293</v>
      </c>
    </row>
    <row r="57" spans="1:17" s="74" customFormat="1" ht="89.25" x14ac:dyDescent="0.2">
      <c r="A57" s="54" t="s">
        <v>129</v>
      </c>
      <c r="B57" s="73">
        <f>'[1]сам тяж'!D42</f>
        <v>6371000</v>
      </c>
      <c r="C57" s="133">
        <f t="shared" si="1"/>
        <v>7645200</v>
      </c>
      <c r="D57" s="27" t="str">
        <f>'[1]сам тяж'!AD42</f>
        <v>6x4</v>
      </c>
      <c r="E57" s="28">
        <f>'[1]сам тяж'!AE42</f>
        <v>2</v>
      </c>
      <c r="F57" s="29">
        <f>'[1]сам тяж'!AF42</f>
        <v>25.45</v>
      </c>
      <c r="G57" s="30">
        <f>'[1]сам тяж'!AG42</f>
        <v>401</v>
      </c>
      <c r="H57" s="30">
        <f>'[1]сам тяж'!AH42</f>
        <v>401</v>
      </c>
      <c r="I57" s="30" t="str">
        <f>'[1]сам тяж'!AI42</f>
        <v>ZF16</v>
      </c>
      <c r="J57" s="29">
        <f>'[1]сам тяж'!AJ42</f>
        <v>5.2619999999999996</v>
      </c>
      <c r="K57" s="32">
        <f>'[1]сам тяж'!AK42</f>
        <v>16</v>
      </c>
      <c r="L57" s="33" t="str">
        <f>'[1]сам тяж'!AL42</f>
        <v>─</v>
      </c>
      <c r="M57" s="33" t="str">
        <f>'[1]сам тяж'!AM42</f>
        <v>12.00R24</v>
      </c>
      <c r="N57" s="30">
        <f>'[1]сам тяж'!AN42</f>
        <v>350</v>
      </c>
      <c r="O57" s="33" t="str">
        <f>'[1]сам тяж'!AO42</f>
        <v>─</v>
      </c>
      <c r="P57" s="34" t="str">
        <f>'[1]сам тяж'!AP42</f>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
      <c r="Q57" s="134" t="s">
        <v>299</v>
      </c>
    </row>
    <row r="58" spans="1:17" s="74" customFormat="1" ht="89.25" x14ac:dyDescent="0.2">
      <c r="A58" s="54" t="s">
        <v>130</v>
      </c>
      <c r="B58" s="73">
        <f>'[1]сам тяж'!D43</f>
        <v>7263000</v>
      </c>
      <c r="C58" s="133">
        <f t="shared" si="1"/>
        <v>8715600</v>
      </c>
      <c r="D58" s="27" t="str">
        <f>'[1]сам тяж'!AD43</f>
        <v>8х4</v>
      </c>
      <c r="E58" s="28">
        <f>'[1]сам тяж'!AE43</f>
        <v>2</v>
      </c>
      <c r="F58" s="29">
        <f>'[1]сам тяж'!AF43</f>
        <v>32.43</v>
      </c>
      <c r="G58" s="30">
        <f>'[1]сам тяж'!AG43</f>
        <v>428</v>
      </c>
      <c r="H58" s="30">
        <f>'[1]сам тяж'!AH43</f>
        <v>428</v>
      </c>
      <c r="I58" s="30" t="str">
        <f>'[1]сам тяж'!AI43</f>
        <v>ZF16</v>
      </c>
      <c r="J58" s="29">
        <f>'[1]сам тяж'!AJ43</f>
        <v>5.2619999999999996</v>
      </c>
      <c r="K58" s="32">
        <f>'[1]сам тяж'!AK43</f>
        <v>20</v>
      </c>
      <c r="L58" s="33" t="str">
        <f>'[1]сам тяж'!AL43</f>
        <v>-</v>
      </c>
      <c r="M58" s="33" t="str">
        <f>'[1]сам тяж'!AM43</f>
        <v>12.00R24</v>
      </c>
      <c r="N58" s="30">
        <f>'[1]сам тяж'!AN43</f>
        <v>350</v>
      </c>
      <c r="O58" s="33" t="str">
        <f>'[1]сам тяж'!AO43</f>
        <v>-</v>
      </c>
      <c r="P58" s="34" t="str">
        <f>'[1]сам тяж'!AP43</f>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
      <c r="Q58" s="134" t="s">
        <v>300</v>
      </c>
    </row>
    <row r="59" spans="1:17" s="74" customFormat="1" ht="90" thickBot="1" x14ac:dyDescent="0.25">
      <c r="A59" s="54" t="s">
        <v>131</v>
      </c>
      <c r="B59" s="69">
        <f>'[1]сам тяж'!D44</f>
        <v>7369000</v>
      </c>
      <c r="C59" s="139">
        <f t="shared" si="1"/>
        <v>8842800</v>
      </c>
      <c r="D59" s="27" t="str">
        <f>'[1]сам тяж'!AD44</f>
        <v>6x6</v>
      </c>
      <c r="E59" s="28">
        <f>'[1]сам тяж'!AE44</f>
        <v>2</v>
      </c>
      <c r="F59" s="29">
        <f>'[1]сам тяж'!AF44</f>
        <v>24.8</v>
      </c>
      <c r="G59" s="30">
        <f>'[1]сам тяж'!AG44</f>
        <v>401</v>
      </c>
      <c r="H59" s="30">
        <f>'[1]сам тяж'!AH44</f>
        <v>401</v>
      </c>
      <c r="I59" s="30" t="str">
        <f>'[1]сам тяж'!AI44</f>
        <v>ZF16</v>
      </c>
      <c r="J59" s="29">
        <f>'[1]сам тяж'!AJ44</f>
        <v>5.2619999999999996</v>
      </c>
      <c r="K59" s="32">
        <f>'[1]сам тяж'!AK44</f>
        <v>16</v>
      </c>
      <c r="L59" s="33" t="str">
        <f>'[1]сам тяж'!AL44</f>
        <v>─</v>
      </c>
      <c r="M59" s="33" t="str">
        <f>'[1]сам тяж'!AM44</f>
        <v>12.00R24</v>
      </c>
      <c r="N59" s="30">
        <f>'[1]сам тяж'!AN44</f>
        <v>350</v>
      </c>
      <c r="O59" s="33" t="str">
        <f>'[1]сам тяж'!AO44</f>
        <v>─</v>
      </c>
      <c r="P59" s="34" t="str">
        <f>'[1]сам тяж'!AP44</f>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
      <c r="Q59" s="134" t="s">
        <v>299</v>
      </c>
    </row>
    <row r="60" spans="1:17" s="21" customFormat="1" ht="18.75" customHeight="1" thickBot="1" x14ac:dyDescent="0.25">
      <c r="A60" s="232" t="s">
        <v>132</v>
      </c>
      <c r="B60" s="233"/>
      <c r="C60" s="233"/>
      <c r="D60" s="233"/>
      <c r="E60" s="233"/>
      <c r="F60" s="233"/>
      <c r="G60" s="233"/>
      <c r="H60" s="233"/>
      <c r="I60" s="233"/>
      <c r="J60" s="233"/>
      <c r="K60" s="233"/>
      <c r="L60" s="233"/>
      <c r="M60" s="233"/>
      <c r="N60" s="233"/>
      <c r="O60" s="233"/>
      <c r="P60" s="234"/>
      <c r="Q60" s="144"/>
    </row>
    <row r="61" spans="1:17" s="21" customFormat="1" ht="38.25" x14ac:dyDescent="0.2">
      <c r="A61" s="54" t="s">
        <v>134</v>
      </c>
      <c r="B61" s="145">
        <f>'[1]4308'!D11</f>
        <v>2750000</v>
      </c>
      <c r="C61" s="146">
        <f t="shared" ref="C61:C118" si="2">B61*1.2</f>
        <v>3300000</v>
      </c>
      <c r="D61" s="27" t="str">
        <f>'[1]4308'!R11</f>
        <v>4х2</v>
      </c>
      <c r="E61" s="28">
        <f>'[1]4308'!S11</f>
        <v>2</v>
      </c>
      <c r="F61" s="29">
        <f>'[1]4308'!T11</f>
        <v>7.14</v>
      </c>
      <c r="G61" s="30">
        <f>'[1]4308'!U11</f>
        <v>250</v>
      </c>
      <c r="H61" s="30">
        <f>'[1]4308'!V11</f>
        <v>242</v>
      </c>
      <c r="I61" s="30" t="str">
        <f>'[1]4308'!W11</f>
        <v>ZF6</v>
      </c>
      <c r="J61" s="31">
        <f>'[1]4308'!X11</f>
        <v>4.22</v>
      </c>
      <c r="K61" s="30">
        <f>'[1]4308'!Y11</f>
        <v>4840</v>
      </c>
      <c r="L61" s="33" t="str">
        <f>'[1]4308'!Z11</f>
        <v>–</v>
      </c>
      <c r="M61" s="33" t="str">
        <f>'[1]4308'!AA11</f>
        <v>245/70R19,5</v>
      </c>
      <c r="N61" s="33">
        <f>'[1]4308'!AB11</f>
        <v>210</v>
      </c>
      <c r="O61" s="33" t="str">
        <f>'[1]4308'!AC11</f>
        <v>─</v>
      </c>
      <c r="P61" s="34" t="str">
        <f>'[1]4308'!AD11</f>
        <v xml:space="preserve">МКБ, дв. Сummins  ISB6.7E5 250 (Е-5), ТНВД BOSCH, система нейтрализ. ОГ(AdBlue), КПП ZF6S1000, ДЗК, тахограф российского стандарта с блоком СКЗИ, УВЭОС </v>
      </c>
      <c r="Q61" s="147" t="s">
        <v>301</v>
      </c>
    </row>
    <row r="62" spans="1:17" s="21" customFormat="1" ht="38.25" x14ac:dyDescent="0.2">
      <c r="A62" s="54" t="s">
        <v>135</v>
      </c>
      <c r="B62" s="148">
        <f>'[1]4308'!D12</f>
        <v>2816000</v>
      </c>
      <c r="C62" s="109">
        <f t="shared" si="2"/>
        <v>3379200</v>
      </c>
      <c r="D62" s="27" t="str">
        <f>'[1]4308'!R12</f>
        <v>4х2</v>
      </c>
      <c r="E62" s="28">
        <f>'[1]4308'!S12</f>
        <v>2</v>
      </c>
      <c r="F62" s="29">
        <f>'[1]4308'!T12</f>
        <v>7.01</v>
      </c>
      <c r="G62" s="30">
        <f>'[1]4308'!U12</f>
        <v>250</v>
      </c>
      <c r="H62" s="30">
        <f>'[1]4308'!V12</f>
        <v>242</v>
      </c>
      <c r="I62" s="30" t="str">
        <f>'[1]4308'!W12</f>
        <v>ZF6</v>
      </c>
      <c r="J62" s="31">
        <f>'[1]4308'!X12</f>
        <v>4.22</v>
      </c>
      <c r="K62" s="30">
        <f>'[1]4308'!Y12</f>
        <v>5740</v>
      </c>
      <c r="L62" s="33">
        <f>'[1]4308'!Z12</f>
        <v>1</v>
      </c>
      <c r="M62" s="33" t="str">
        <f>'[1]4308'!AA12</f>
        <v>245/70R19,5</v>
      </c>
      <c r="N62" s="33">
        <f>'[1]4308'!AB12</f>
        <v>210</v>
      </c>
      <c r="O62" s="33" t="str">
        <f>'[1]4308'!AC12</f>
        <v>шк.-пет.</v>
      </c>
      <c r="P62" s="34" t="str">
        <f>'[1]4308'!AD12</f>
        <v xml:space="preserve">МКБ, дв. Сummins  ISB6.7E5 250 (Е-5), ТНВД BOSCH, система нейтрализ. ОГ(AdBlue), КПП ZF6S1000, ДЗК, тахограф российского стандарта с блоком СКЗИ, УВЭОС </v>
      </c>
      <c r="Q62" s="147" t="s">
        <v>301</v>
      </c>
    </row>
    <row r="63" spans="1:17" s="21" customFormat="1" ht="38.25" x14ac:dyDescent="0.2">
      <c r="A63" s="54" t="s">
        <v>136</v>
      </c>
      <c r="B63" s="148">
        <f>'[1]4308'!D13</f>
        <v>2846000</v>
      </c>
      <c r="C63" s="109">
        <f t="shared" si="2"/>
        <v>3415200</v>
      </c>
      <c r="D63" s="27" t="str">
        <f>'[1]4308'!R13</f>
        <v>4х2</v>
      </c>
      <c r="E63" s="28">
        <f>'[1]4308'!S13</f>
        <v>2</v>
      </c>
      <c r="F63" s="29">
        <f>'[1]4308'!T13</f>
        <v>7.01</v>
      </c>
      <c r="G63" s="30">
        <f>'[1]4308'!U13</f>
        <v>250</v>
      </c>
      <c r="H63" s="30">
        <f>'[1]4308'!V13</f>
        <v>242</v>
      </c>
      <c r="I63" s="30" t="str">
        <f>'[1]4308'!W13</f>
        <v>ZF6</v>
      </c>
      <c r="J63" s="31">
        <f>'[1]4308'!X13</f>
        <v>4.22</v>
      </c>
      <c r="K63" s="30">
        <f>'[1]4308'!Y13</f>
        <v>5740</v>
      </c>
      <c r="L63" s="33">
        <f>'[1]4308'!Z13</f>
        <v>1</v>
      </c>
      <c r="M63" s="33" t="str">
        <f>'[1]4308'!AA13</f>
        <v>245/70R19,5</v>
      </c>
      <c r="N63" s="33">
        <f>'[1]4308'!AB13</f>
        <v>210</v>
      </c>
      <c r="O63" s="33" t="str">
        <f>'[1]4308'!AC13</f>
        <v>шк.-пет.</v>
      </c>
      <c r="P63" s="34" t="str">
        <f>'[1]4308'!AD13</f>
        <v xml:space="preserve">МКБ, дв. Сummins  ISB6.7E5 250 (Е-5), ТНВД BOSCH, система нейтрализ. ОГ(AdBlue), КПП ZF6S1000, ДЗК, задняя пневмоподвеска, тахограф российского стандарта с блоком СКЗИ, УВЭОС </v>
      </c>
      <c r="Q63" s="147" t="s">
        <v>301</v>
      </c>
    </row>
    <row r="64" spans="1:17" s="21" customFormat="1" ht="30" customHeight="1" x14ac:dyDescent="0.2">
      <c r="A64" s="54" t="s">
        <v>137</v>
      </c>
      <c r="B64" s="148">
        <f>[1]шас6х6!D17</f>
        <v>3068000</v>
      </c>
      <c r="C64" s="109">
        <f t="shared" si="2"/>
        <v>3681600</v>
      </c>
      <c r="D64" s="27" t="str">
        <f>[1]шас6х6!AI17</f>
        <v>6х6</v>
      </c>
      <c r="E64" s="28">
        <f>[1]шас6х6!AJ17</f>
        <v>1</v>
      </c>
      <c r="F64" s="29">
        <f>[1]шас6х6!AK17</f>
        <v>13.744999999999999</v>
      </c>
      <c r="G64" s="30">
        <f>[1]шас6х6!AL17</f>
        <v>300</v>
      </c>
      <c r="H64" s="30">
        <f>[1]шас6х6!AM17</f>
        <v>300</v>
      </c>
      <c r="I64" s="30">
        <f>[1]шас6х6!AN17</f>
        <v>154</v>
      </c>
      <c r="J64" s="31">
        <f>[1]шас6х6!AO17</f>
        <v>6.53</v>
      </c>
      <c r="K64" s="30">
        <f>[1]шас6х6!AP17</f>
        <v>6070</v>
      </c>
      <c r="L64" s="33" t="str">
        <f>[1]шас6х6!AQ17</f>
        <v>─</v>
      </c>
      <c r="M64" s="33" t="str">
        <f>[1]шас6х6!AR17</f>
        <v>425/85R21 390/95R20</v>
      </c>
      <c r="N64" s="33">
        <f>[1]шас6х6!AS17</f>
        <v>210</v>
      </c>
      <c r="O64" s="33" t="str">
        <f>[1]шас6х6!AT17</f>
        <v>─</v>
      </c>
      <c r="P64" s="34" t="str">
        <f>[1]шас6х6!AU17</f>
        <v>МКБ, МОБ, дв. КАМАЗ 740.705-300 (Е-5), ТНВД BOSCH, система нейтрализ. ОГ(AdBlue), Common Rail, аэродинамич.козырек, УВЭОС</v>
      </c>
      <c r="Q64" s="147" t="s">
        <v>302</v>
      </c>
    </row>
    <row r="65" spans="1:17" s="21" customFormat="1" ht="30" customHeight="1" x14ac:dyDescent="0.2">
      <c r="A65" s="54" t="s">
        <v>138</v>
      </c>
      <c r="B65" s="148">
        <f>[1]шас6х6!D18</f>
        <v>3068000</v>
      </c>
      <c r="C65" s="109">
        <f t="shared" si="2"/>
        <v>3681600</v>
      </c>
      <c r="D65" s="27" t="str">
        <f>[1]шас6х6!AI18</f>
        <v>6х6</v>
      </c>
      <c r="E65" s="27">
        <f>[1]шас6х6!AJ18</f>
        <v>1</v>
      </c>
      <c r="F65" s="27">
        <f>[1]шас6х6!AK18</f>
        <v>13.744999999999999</v>
      </c>
      <c r="G65" s="27">
        <f>[1]шас6х6!AL18</f>
        <v>300</v>
      </c>
      <c r="H65" s="27">
        <f>[1]шас6х6!AM18</f>
        <v>300</v>
      </c>
      <c r="I65" s="27">
        <f>[1]шас6х6!AN18</f>
        <v>154</v>
      </c>
      <c r="J65" s="27">
        <f>[1]шас6х6!AO18</f>
        <v>6.53</v>
      </c>
      <c r="K65" s="27">
        <f>[1]шас6х6!AP18</f>
        <v>6070</v>
      </c>
      <c r="L65" s="27" t="str">
        <f>[1]шас6х6!AQ18</f>
        <v>─</v>
      </c>
      <c r="M65" s="27" t="str">
        <f>[1]шас6х6!AR18</f>
        <v>425/85R21 390/95R20</v>
      </c>
      <c r="N65" s="27">
        <f>[1]шас6х6!AS18</f>
        <v>210</v>
      </c>
      <c r="O65" s="27" t="str">
        <f>[1]шас6х6!AT18</f>
        <v>─</v>
      </c>
      <c r="P65" s="56" t="str">
        <f>[1]шас6х6!AU18</f>
        <v>МКБ, МОБ, дв. КАМАЗ 740.705-300 (Е-5), ТНВД АЗПИ, система нейтрализ. ОГ(AdBlue), Common Rail, аэродинамич.козырек, УВЭОС</v>
      </c>
      <c r="Q65" s="56"/>
    </row>
    <row r="66" spans="1:17" s="21" customFormat="1" ht="44.25" customHeight="1" x14ac:dyDescent="0.2">
      <c r="A66" s="54" t="s">
        <v>141</v>
      </c>
      <c r="B66" s="148">
        <f>[1]шас6х6!D21</f>
        <v>3565000</v>
      </c>
      <c r="C66" s="109">
        <f t="shared" si="2"/>
        <v>4278000</v>
      </c>
      <c r="D66" s="27" t="str">
        <f>[1]шас6х6!AI21</f>
        <v>6х6</v>
      </c>
      <c r="E66" s="27">
        <f>[1]шас6х6!AJ21</f>
        <v>1</v>
      </c>
      <c r="F66" s="27">
        <f>[1]шас6х6!AK21</f>
        <v>13.55</v>
      </c>
      <c r="G66" s="27">
        <f>[1]шас6х6!AL21</f>
        <v>300</v>
      </c>
      <c r="H66" s="27">
        <f>[1]шас6х6!AM21</f>
        <v>300</v>
      </c>
      <c r="I66" s="27" t="str">
        <f>[1]шас6х6!AN21</f>
        <v>ZF9</v>
      </c>
      <c r="J66" s="27">
        <f>[1]шас6х6!AO21</f>
        <v>5.94</v>
      </c>
      <c r="K66" s="27">
        <f>[1]шас6х6!AP21</f>
        <v>6070</v>
      </c>
      <c r="L66" s="27" t="str">
        <f>[1]шас6х6!AQ21</f>
        <v>─</v>
      </c>
      <c r="M66" s="27" t="str">
        <f>[1]шас6х6!AR21</f>
        <v>425/85R21 390/95R20</v>
      </c>
      <c r="N66" s="27" t="str">
        <f>[1]шас6х6!AS21</f>
        <v>210+350</v>
      </c>
      <c r="O66" s="27" t="str">
        <f>[1]шас6х6!AT21</f>
        <v>кр-пет.</v>
      </c>
      <c r="P66" s="56" t="str">
        <f>[1]шас6х6!AU21</f>
        <v>МКБ, МОБ, дв. КАМАЗ 740.705-300 (Е-5), ТНВД BOSCH, система нейтрализ. ОГ(AdBlue), Common Rail, ДЗК, аэродинамич.козырек, рестайлинг-2, кондиционер, РК621, УВЭОС</v>
      </c>
      <c r="Q66" s="56"/>
    </row>
    <row r="67" spans="1:17" s="21" customFormat="1" ht="38.25" x14ac:dyDescent="0.2">
      <c r="A67" s="54" t="s">
        <v>142</v>
      </c>
      <c r="B67" s="148">
        <f>[1]шас6х6!D22</f>
        <v>3405000</v>
      </c>
      <c r="C67" s="109">
        <f t="shared" si="2"/>
        <v>4086000</v>
      </c>
      <c r="D67" s="27" t="str">
        <f>[1]шас6х6!AI22</f>
        <v>6х6</v>
      </c>
      <c r="E67" s="27">
        <f>[1]шас6х6!AJ22</f>
        <v>1</v>
      </c>
      <c r="F67" s="27">
        <f>[1]шас6х6!AK22</f>
        <v>13.55</v>
      </c>
      <c r="G67" s="27">
        <f>[1]шас6х6!AL22</f>
        <v>300</v>
      </c>
      <c r="H67" s="27">
        <f>[1]шас6х6!AM22</f>
        <v>300</v>
      </c>
      <c r="I67" s="27" t="str">
        <f>[1]шас6х6!AN22</f>
        <v>ZF9</v>
      </c>
      <c r="J67" s="27">
        <f>[1]шас6х6!AO22</f>
        <v>5.94</v>
      </c>
      <c r="K67" s="27">
        <f>[1]шас6х6!AP22</f>
        <v>6070</v>
      </c>
      <c r="L67" s="27" t="str">
        <f>[1]шас6х6!AQ22</f>
        <v>─</v>
      </c>
      <c r="M67" s="27" t="str">
        <f>[1]шас6х6!AR22</f>
        <v>425/85R21 390/95R20</v>
      </c>
      <c r="N67" s="27" t="str">
        <f>[1]шас6х6!AS22</f>
        <v>210+350</v>
      </c>
      <c r="O67" s="27" t="str">
        <f>[1]шас6х6!AT22</f>
        <v>кр-пет.</v>
      </c>
      <c r="P67" s="56" t="str">
        <f>[1]шас6х6!AU22</f>
        <v>МКБ, МОБ, дв. КАМАЗ 740.705-300 (Е-5), ТНВД BOSCH, система нейтрализ. ОГ(AdBlue), Common Rail, аэродинамич.козырек, ДЗК, УВЭОС</v>
      </c>
      <c r="Q67" s="56"/>
    </row>
    <row r="68" spans="1:17" s="21" customFormat="1" ht="30" customHeight="1" x14ac:dyDescent="0.2">
      <c r="A68" s="54" t="s">
        <v>144</v>
      </c>
      <c r="B68" s="148">
        <f>[1]шас6х6!D24</f>
        <v>3117000</v>
      </c>
      <c r="C68" s="109">
        <f t="shared" si="2"/>
        <v>3740400</v>
      </c>
      <c r="D68" s="27" t="str">
        <f>[1]шас6х6!AI24</f>
        <v>6х6</v>
      </c>
      <c r="E68" s="27">
        <f>[1]шас6х6!AJ24</f>
        <v>1</v>
      </c>
      <c r="F68" s="27">
        <f>[1]шас6х6!AK24</f>
        <v>13.425000000000001</v>
      </c>
      <c r="G68" s="27">
        <f>[1]шас6х6!AL24</f>
        <v>300</v>
      </c>
      <c r="H68" s="27">
        <f>[1]шас6х6!AM24</f>
        <v>300</v>
      </c>
      <c r="I68" s="27">
        <f>[1]шас6х6!AN24</f>
        <v>154</v>
      </c>
      <c r="J68" s="27">
        <f>[1]шас6х6!AO24</f>
        <v>6.53</v>
      </c>
      <c r="K68" s="27">
        <f>[1]шас6х6!AP24</f>
        <v>6070</v>
      </c>
      <c r="L68" s="27" t="str">
        <f>[1]шас6х6!AQ24</f>
        <v>─</v>
      </c>
      <c r="M68" s="27" t="str">
        <f>[1]шас6х6!AR24</f>
        <v>425/85R21 390/95R20</v>
      </c>
      <c r="N68" s="27" t="str">
        <f>[1]шас6х6!AS24</f>
        <v>210+350</v>
      </c>
      <c r="O68" s="27" t="str">
        <f>[1]шас6х6!AT24</f>
        <v>кр-пет.</v>
      </c>
      <c r="P68" s="56" t="str">
        <f>[1]шас6х6!AU24</f>
        <v>МКБ, МОБ, дв. КАМАЗ 740.705-300 (Е-5), ТНВД BOSCH, система нейтрализ. ОГ(AdBlue), аэродинамич.козырек, УВЭОС</v>
      </c>
      <c r="Q68" s="56"/>
    </row>
    <row r="69" spans="1:17" s="21" customFormat="1" ht="30" customHeight="1" x14ac:dyDescent="0.2">
      <c r="A69" s="54" t="s">
        <v>145</v>
      </c>
      <c r="B69" s="148">
        <f>[1]шас6х6!D25</f>
        <v>3117000</v>
      </c>
      <c r="C69" s="109">
        <f t="shared" si="2"/>
        <v>3740400</v>
      </c>
      <c r="D69" s="27" t="str">
        <f>[1]шас6х6!AI25</f>
        <v>6х6</v>
      </c>
      <c r="E69" s="28">
        <f>[1]шас6х6!AJ25</f>
        <v>1</v>
      </c>
      <c r="F69" s="29">
        <f>[1]шас6х6!AK25</f>
        <v>13.425000000000001</v>
      </c>
      <c r="G69" s="30">
        <f>[1]шас6х6!AL25</f>
        <v>300</v>
      </c>
      <c r="H69" s="30">
        <f>[1]шас6х6!AM25</f>
        <v>300</v>
      </c>
      <c r="I69" s="30">
        <f>[1]шас6х6!AN25</f>
        <v>154</v>
      </c>
      <c r="J69" s="31">
        <f>[1]шас6х6!AO25</f>
        <v>6.53</v>
      </c>
      <c r="K69" s="30">
        <f>[1]шас6х6!AP25</f>
        <v>6070</v>
      </c>
      <c r="L69" s="33" t="str">
        <f>[1]шас6х6!AQ25</f>
        <v>─</v>
      </c>
      <c r="M69" s="33" t="str">
        <f>[1]шас6х6!AR25</f>
        <v>425/85R21 390/95R20</v>
      </c>
      <c r="N69" s="33" t="str">
        <f>[1]шас6х6!AS25</f>
        <v>210+350</v>
      </c>
      <c r="O69" s="33" t="str">
        <f>[1]шас6х6!AT25</f>
        <v>кр-пет.</v>
      </c>
      <c r="P69" s="34" t="str">
        <f>[1]шас6х6!AU25</f>
        <v>МКБ, МОБ, дв. КАМАЗ 740.705-300 (Е-5), ТНВД АЗПИ, система нейтрализ. ОГ(AdBlue), аэродинамич.козырек, УВЭОС</v>
      </c>
      <c r="Q69" s="147" t="s">
        <v>302</v>
      </c>
    </row>
    <row r="70" spans="1:17" s="21" customFormat="1" ht="38.25" x14ac:dyDescent="0.2">
      <c r="A70" s="54" t="s">
        <v>149</v>
      </c>
      <c r="B70" s="148">
        <f>[1]шас6х6!D29</f>
        <v>3401000</v>
      </c>
      <c r="C70" s="109">
        <f t="shared" si="2"/>
        <v>4081200</v>
      </c>
      <c r="D70" s="27" t="str">
        <f>[1]шас6х6!AI29</f>
        <v>6х6</v>
      </c>
      <c r="E70" s="27">
        <f>[1]шас6х6!AJ29</f>
        <v>1</v>
      </c>
      <c r="F70" s="27">
        <f>[1]шас6х6!AK29</f>
        <v>13.45</v>
      </c>
      <c r="G70" s="27">
        <f>[1]шас6х6!AL29</f>
        <v>300</v>
      </c>
      <c r="H70" s="27">
        <f>[1]шас6х6!AM29</f>
        <v>300</v>
      </c>
      <c r="I70" s="27" t="str">
        <f>[1]шас6х6!AN29</f>
        <v>ZF9</v>
      </c>
      <c r="J70" s="27">
        <f>[1]шас6х6!AO29</f>
        <v>5.94</v>
      </c>
      <c r="K70" s="27">
        <f>[1]шас6х6!AP29</f>
        <v>5945</v>
      </c>
      <c r="L70" s="27">
        <f>[1]шас6х6!AQ29</f>
        <v>1</v>
      </c>
      <c r="M70" s="27" t="str">
        <f>[1]шас6х6!AR29</f>
        <v>425/85R21 390/95R20</v>
      </c>
      <c r="N70" s="27" t="str">
        <f>[1]шас6х6!AS29</f>
        <v>210+350</v>
      </c>
      <c r="O70" s="27" t="str">
        <f>[1]шас6х6!AT29</f>
        <v>кр-пет.</v>
      </c>
      <c r="P70" s="56" t="str">
        <f>[1]шас6х6!AU29</f>
        <v>МКБ, МОБ, дв. КАМАЗ 740.705-300 (Е-5), ТНВД BOSCH, система нейтрализ. ОГ(AdBlue), Common Rail, ДЗК, аэродинамич.козырек, УВЭОС</v>
      </c>
      <c r="Q70" s="147"/>
    </row>
    <row r="71" spans="1:17" s="21" customFormat="1" ht="39" customHeight="1" x14ac:dyDescent="0.2">
      <c r="A71" s="54" t="s">
        <v>151</v>
      </c>
      <c r="B71" s="148">
        <f>[1]шас6х6!D31</f>
        <v>3507000</v>
      </c>
      <c r="C71" s="109">
        <f t="shared" si="2"/>
        <v>4208400</v>
      </c>
      <c r="D71" s="27" t="str">
        <f>[1]шас6х6!AI31</f>
        <v>6х6</v>
      </c>
      <c r="E71" s="27">
        <f>[1]шас6х6!AJ31</f>
        <v>1</v>
      </c>
      <c r="F71" s="27">
        <f>[1]шас6х6!AK31</f>
        <v>13.375</v>
      </c>
      <c r="G71" s="27">
        <f>[1]шас6х6!AL31</f>
        <v>300</v>
      </c>
      <c r="H71" s="27">
        <f>[1]шас6х6!AM31</f>
        <v>300</v>
      </c>
      <c r="I71" s="27" t="str">
        <f>[1]шас6х6!AN31</f>
        <v>ZF9</v>
      </c>
      <c r="J71" s="27">
        <f>[1]шас6х6!AO31</f>
        <v>5.94</v>
      </c>
      <c r="K71" s="27">
        <f>[1]шас6х6!AP31</f>
        <v>7035</v>
      </c>
      <c r="L71" s="27">
        <f>[1]шас6х6!AQ31</f>
        <v>1</v>
      </c>
      <c r="M71" s="27" t="str">
        <f>[1]шас6х6!AR31</f>
        <v>425/85R21 390/95R20</v>
      </c>
      <c r="N71" s="27" t="str">
        <f>[1]шас6х6!AS31</f>
        <v>210+350</v>
      </c>
      <c r="O71" s="27" t="str">
        <f>[1]шас6х6!AT31</f>
        <v>кр-пет.</v>
      </c>
      <c r="P71" s="56" t="str">
        <f>[1]шас6х6!AU31</f>
        <v>МКБ, МОБ, дв. КАМАЗ 740.705-300 (Е-5), ТНВД BOSCH, система нейтрализ. ОГ(AdBlue), Common Rail, ДЗК, аэродинамич.козырек, УВЭОС</v>
      </c>
      <c r="Q71" s="147"/>
    </row>
    <row r="72" spans="1:17" s="21" customFormat="1" ht="40.5" customHeight="1" x14ac:dyDescent="0.2">
      <c r="A72" s="54" t="s">
        <v>159</v>
      </c>
      <c r="B72" s="148">
        <f>[1]шас6х6!D39</f>
        <v>3088000</v>
      </c>
      <c r="C72" s="109">
        <f t="shared" si="2"/>
        <v>3705600</v>
      </c>
      <c r="D72" s="27" t="str">
        <f>[1]шас6х6!AI39</f>
        <v>6х6</v>
      </c>
      <c r="E72" s="28">
        <f>[1]шас6х6!AJ39</f>
        <v>1</v>
      </c>
      <c r="F72" s="29">
        <f>[1]шас6х6!AK39</f>
        <v>13.62</v>
      </c>
      <c r="G72" s="30">
        <f>[1]шас6х6!AL39</f>
        <v>300</v>
      </c>
      <c r="H72" s="30">
        <f>[1]шас6х6!AM39</f>
        <v>300</v>
      </c>
      <c r="I72" s="30">
        <f>[1]шас6х6!AN39</f>
        <v>154</v>
      </c>
      <c r="J72" s="31">
        <f>[1]шас6х6!AO39</f>
        <v>6.53</v>
      </c>
      <c r="K72" s="30">
        <f>[1]шас6х6!AP39</f>
        <v>5500</v>
      </c>
      <c r="L72" s="33">
        <f>[1]шас6х6!AQ39</f>
        <v>1</v>
      </c>
      <c r="M72" s="33" t="str">
        <f>[1]шас6х6!AR39</f>
        <v>425/85R21 390/95R20</v>
      </c>
      <c r="N72" s="33">
        <f>[1]шас6х6!AS39</f>
        <v>210</v>
      </c>
      <c r="O72" s="33" t="str">
        <f>[1]шас6х6!AT39</f>
        <v>-</v>
      </c>
      <c r="P72" s="34" t="str">
        <f>[1]шас6х6!AU39</f>
        <v>МКБ, МОБ, дв. КАМАЗ 740.705-300 (Е-5), ТНВД BOSCH, система нейтрализ. ОГ(AdBlue), топл. ап. BOSCH, Common Rail, ДЗК,  аэродинамич.козырек, УВЭОС</v>
      </c>
      <c r="Q72" s="147" t="s">
        <v>302</v>
      </c>
    </row>
    <row r="73" spans="1:17" s="21" customFormat="1" ht="41.25" customHeight="1" x14ac:dyDescent="0.2">
      <c r="A73" s="54" t="s">
        <v>161</v>
      </c>
      <c r="B73" s="148">
        <f>[1]шас6х4!D7</f>
        <v>2471000</v>
      </c>
      <c r="C73" s="109">
        <f t="shared" si="2"/>
        <v>2965200</v>
      </c>
      <c r="D73" s="27" t="str">
        <f>[1]шас6х4!AF7</f>
        <v>4х2</v>
      </c>
      <c r="E73" s="28">
        <f>[1]шас6х4!AG7</f>
        <v>2</v>
      </c>
      <c r="F73" s="29">
        <f>[1]шас6х4!AH7</f>
        <v>9.7349999999999994</v>
      </c>
      <c r="G73" s="30">
        <f>[1]шас6х4!AI7</f>
        <v>250</v>
      </c>
      <c r="H73" s="30">
        <f>[1]шас6х4!AJ7</f>
        <v>242</v>
      </c>
      <c r="I73" s="30" t="str">
        <f>[1]шас6х4!AK7</f>
        <v>ZF6</v>
      </c>
      <c r="J73" s="31">
        <f>[1]шас6х4!AL7</f>
        <v>6.53</v>
      </c>
      <c r="K73" s="30">
        <f>[1]шас6х4!AM7</f>
        <v>4920</v>
      </c>
      <c r="L73" s="33" t="str">
        <f>[1]шас6х4!AN7</f>
        <v>─</v>
      </c>
      <c r="M73" s="33" t="str">
        <f>[1]шас6х4!AO7</f>
        <v>10.00R20 11.00R20 11R22,5</v>
      </c>
      <c r="N73" s="33">
        <f>[1]шас6х4!AP7</f>
        <v>350</v>
      </c>
      <c r="O73" s="33" t="str">
        <f>[1]шас6х4!AQ7</f>
        <v>─</v>
      </c>
      <c r="P73" s="34" t="str">
        <f>[1]шас6х4!AR7</f>
        <v>МКБ, дв. Сummins  ISB6.7E5 250 (Е-5),  система нейтрализ. ОГ(AdBlue), ТНВД BOSCH, КПП ZF6S1000, ДЗК, аэродинамич.козырек, УВЭОС</v>
      </c>
      <c r="Q73" s="147" t="s">
        <v>303</v>
      </c>
    </row>
    <row r="74" spans="1:17" s="21" customFormat="1" ht="41.25" customHeight="1" x14ac:dyDescent="0.2">
      <c r="A74" s="54" t="s">
        <v>162</v>
      </c>
      <c r="B74" s="148">
        <f>[1]шас6х4!D8</f>
        <v>2556000</v>
      </c>
      <c r="C74" s="109">
        <f t="shared" si="2"/>
        <v>3067200</v>
      </c>
      <c r="D74" s="27" t="str">
        <f>[1]шас6х4!AF8</f>
        <v>4х2</v>
      </c>
      <c r="E74" s="28">
        <f>[1]шас6х4!AG8</f>
        <v>2</v>
      </c>
      <c r="F74" s="29">
        <f>[1]шас6х4!AH8</f>
        <v>9.68</v>
      </c>
      <c r="G74" s="30">
        <f>[1]шас6х4!AI8</f>
        <v>250</v>
      </c>
      <c r="H74" s="30">
        <f>[1]шас6х4!AJ8</f>
        <v>242</v>
      </c>
      <c r="I74" s="30" t="str">
        <f>[1]шас6х4!AK8</f>
        <v>ZF6</v>
      </c>
      <c r="J74" s="31">
        <f>[1]шас6х4!AL8</f>
        <v>6.53</v>
      </c>
      <c r="K74" s="30">
        <f>[1]шас6х4!AM8</f>
        <v>4920</v>
      </c>
      <c r="L74" s="33" t="str">
        <f>[1]шас6х4!AN8</f>
        <v>─</v>
      </c>
      <c r="M74" s="33" t="str">
        <f>[1]шас6х4!AO8</f>
        <v>10.00R20 11.00R20 11.00R22,5</v>
      </c>
      <c r="N74" s="33">
        <f>[1]шас6х4!AP8</f>
        <v>350</v>
      </c>
      <c r="O74" s="33" t="str">
        <f>[1]шас6х4!AQ8</f>
        <v>─</v>
      </c>
      <c r="P74" s="34" t="str">
        <f>[1]шас6х4!AR8</f>
        <v>МКБ, дв. Сummins  ISB6.7E5 250 (Е-5), ТНВД BOSCH, система нейтрализ. ОГ(AdBlue), КПП ZF6S1000, ДЗК, рестайлинг 2, аэродинамич.козырек, УВЭОС</v>
      </c>
      <c r="Q74" s="147" t="s">
        <v>303</v>
      </c>
    </row>
    <row r="75" spans="1:17" s="21" customFormat="1" ht="51" x14ac:dyDescent="0.2">
      <c r="A75" s="54" t="s">
        <v>164</v>
      </c>
      <c r="B75" s="148">
        <f>[1]шас6х4!D10</f>
        <v>2528000</v>
      </c>
      <c r="C75" s="109">
        <f t="shared" si="2"/>
        <v>3033600</v>
      </c>
      <c r="D75" s="27" t="str">
        <f>[1]шас6х4!AF10</f>
        <v>4х2</v>
      </c>
      <c r="E75" s="28">
        <f>[1]шас6х4!AG10</f>
        <v>2</v>
      </c>
      <c r="F75" s="29">
        <f>[1]шас6х4!AH10</f>
        <v>9.9</v>
      </c>
      <c r="G75" s="30">
        <f>[1]шас6х4!AI10</f>
        <v>250</v>
      </c>
      <c r="H75" s="30">
        <f>[1]шас6х4!AJ10</f>
        <v>242</v>
      </c>
      <c r="I75" s="30" t="str">
        <f>[1]шас6х4!AK10</f>
        <v>ZF6</v>
      </c>
      <c r="J75" s="31">
        <f>[1]шас6х4!AL10</f>
        <v>6.53</v>
      </c>
      <c r="K75" s="30">
        <f>[1]шас6х4!AM10</f>
        <v>3585</v>
      </c>
      <c r="L75" s="33" t="str">
        <f>[1]шас6х4!AN10</f>
        <v>─</v>
      </c>
      <c r="M75" s="33" t="str">
        <f>[1]шас6х4!AO10</f>
        <v>10.00R20 11R22,5</v>
      </c>
      <c r="N75" s="33">
        <f>[1]шас6х4!AP10</f>
        <v>210</v>
      </c>
      <c r="O75" s="33" t="str">
        <f>[1]шас6х4!AQ10</f>
        <v>─</v>
      </c>
      <c r="P75" s="34" t="str">
        <f>[1]шас6х4!AR10</f>
        <v xml:space="preserve">МКБ, дв. Сummins  ISB6.7E5 250 (Е-5), система нейтрализ. ОГ(AdBlue), ТНВД BOSCH, КПП ZF6S1000, КОМ КАМАЗ с насосом, ДЗК, аэродинамич.козырек, боковая защита, тахограф российского стандарта с блоком СКЗИ, УВЭОС </v>
      </c>
      <c r="Q75" s="147" t="s">
        <v>303</v>
      </c>
    </row>
    <row r="76" spans="1:17" s="21" customFormat="1" ht="51" x14ac:dyDescent="0.2">
      <c r="A76" s="54" t="s">
        <v>165</v>
      </c>
      <c r="B76" s="148">
        <f>[1]шас6х4!D11</f>
        <v>2613000</v>
      </c>
      <c r="C76" s="109">
        <f t="shared" si="2"/>
        <v>3135600</v>
      </c>
      <c r="D76" s="27" t="str">
        <f>[1]шас6х4!AF11</f>
        <v>4х2</v>
      </c>
      <c r="E76" s="28">
        <f>[1]шас6х4!AG11</f>
        <v>2</v>
      </c>
      <c r="F76" s="29">
        <f>[1]шас6х4!AH11</f>
        <v>9.9</v>
      </c>
      <c r="G76" s="30">
        <f>[1]шас6х4!AI11</f>
        <v>250</v>
      </c>
      <c r="H76" s="30">
        <f>[1]шас6х4!AJ11</f>
        <v>242</v>
      </c>
      <c r="I76" s="30" t="str">
        <f>[1]шас6х4!AK11</f>
        <v>ZF6</v>
      </c>
      <c r="J76" s="31">
        <f>[1]шас6х4!AL11</f>
        <v>6.53</v>
      </c>
      <c r="K76" s="30">
        <f>[1]шас6х4!AM11</f>
        <v>3585</v>
      </c>
      <c r="L76" s="33" t="str">
        <f>[1]шас6х4!AN11</f>
        <v>─</v>
      </c>
      <c r="M76" s="33" t="str">
        <f>[1]шас6х4!AO11</f>
        <v>10.00R20 11R22,5</v>
      </c>
      <c r="N76" s="33">
        <f>[1]шас6х4!AP11</f>
        <v>210</v>
      </c>
      <c r="O76" s="33" t="str">
        <f>[1]шас6х4!AQ11</f>
        <v>─</v>
      </c>
      <c r="P76" s="34" t="str">
        <f>[1]шас6х4!AR11</f>
        <v xml:space="preserve">МКБ, дв. Сummins ISB6.7E5 250 (Е-5), система нейтрализ. ОГ(AdBlue), ТНВД BOSCH, КПП ZF6S1000, КОМ КАМАЗ с насосом, ДЗК, аэродинамич.козырек, боковая защита, рестайлинг 2, тахограф российского стандарта с блоком СКЗИ, УВЭОС </v>
      </c>
      <c r="Q76" s="147" t="s">
        <v>303</v>
      </c>
    </row>
    <row r="77" spans="1:17" s="21" customFormat="1" ht="51" x14ac:dyDescent="0.2">
      <c r="A77" s="54" t="s">
        <v>167</v>
      </c>
      <c r="B77" s="148">
        <f>[1]шас6х6!D7</f>
        <v>3129000</v>
      </c>
      <c r="C77" s="109">
        <f t="shared" si="2"/>
        <v>3754800</v>
      </c>
      <c r="D77" s="27" t="str">
        <f>[1]шас6х6!AI7</f>
        <v>4х4</v>
      </c>
      <c r="E77" s="27">
        <f>[1]шас6х6!AJ7</f>
        <v>1</v>
      </c>
      <c r="F77" s="27">
        <f>[1]шас6х6!AK7</f>
        <v>6.335</v>
      </c>
      <c r="G77" s="27">
        <f>[1]шас6х6!AL7</f>
        <v>285</v>
      </c>
      <c r="H77" s="27">
        <f>[1]шас6х6!AM7</f>
        <v>277</v>
      </c>
      <c r="I77" s="27" t="str">
        <f>[1]шас6х6!AN7</f>
        <v>ZF9</v>
      </c>
      <c r="J77" s="27">
        <f>[1]шас6х6!AO7</f>
        <v>6.53</v>
      </c>
      <c r="K77" s="27">
        <f>[1]шас6х6!AP7</f>
        <v>5200</v>
      </c>
      <c r="L77" s="27" t="str">
        <f>[1]шас6х6!AQ7</f>
        <v>─</v>
      </c>
      <c r="M77" s="27" t="str">
        <f>[1]шас6х6!AR7</f>
        <v>425/85R21</v>
      </c>
      <c r="N77" s="27" t="str">
        <f>[1]шас6х6!AS7</f>
        <v>2х210</v>
      </c>
      <c r="O77" s="27" t="str">
        <f>[1]шас6х6!AT7</f>
        <v>─</v>
      </c>
      <c r="P77" s="56" t="str">
        <f>[1]шас6х6!AU7</f>
        <v xml:space="preserve">МКБ, МОБ, дв. Cummins ISB6.7E5 285 (Е-5), система нейтрализ. ОГ(AdBlue), топл. ап.BOSCH, Common Rail, аэродинамич.козырек, рестайлинг-2, кондиционер, РК621, тахограф российского стандарта с блоком СКЗИ, УВЭОС </v>
      </c>
      <c r="Q77" s="147"/>
    </row>
    <row r="78" spans="1:17" s="21" customFormat="1" ht="42.75" customHeight="1" x14ac:dyDescent="0.2">
      <c r="A78" s="54" t="s">
        <v>168</v>
      </c>
      <c r="B78" s="148">
        <f>[1]шас6х6!D8</f>
        <v>2969000</v>
      </c>
      <c r="C78" s="109">
        <f t="shared" si="2"/>
        <v>3562800</v>
      </c>
      <c r="D78" s="27" t="str">
        <f>[1]шас6х6!AI8</f>
        <v>4х4</v>
      </c>
      <c r="E78" s="28">
        <f>[1]шас6х6!AJ8</f>
        <v>1</v>
      </c>
      <c r="F78" s="29">
        <f>[1]шас6х6!AK8</f>
        <v>6.335</v>
      </c>
      <c r="G78" s="30">
        <f>[1]шас6х6!AL8</f>
        <v>285</v>
      </c>
      <c r="H78" s="30">
        <f>[1]шас6х6!AM8</f>
        <v>277</v>
      </c>
      <c r="I78" s="30" t="str">
        <f>[1]шас6х6!AN8</f>
        <v>ZF9</v>
      </c>
      <c r="J78" s="31">
        <f>[1]шас6х6!AO8</f>
        <v>6.53</v>
      </c>
      <c r="K78" s="30">
        <f>[1]шас6х6!AP8</f>
        <v>5200</v>
      </c>
      <c r="L78" s="33" t="str">
        <f>[1]шас6х6!AQ8</f>
        <v>─</v>
      </c>
      <c r="M78" s="33" t="str">
        <f>[1]шас6х6!AR8</f>
        <v>425/85R21</v>
      </c>
      <c r="N78" s="33" t="str">
        <f>[1]шас6х6!AS8</f>
        <v>2х210</v>
      </c>
      <c r="O78" s="33" t="str">
        <f>[1]шас6х6!AT8</f>
        <v>─</v>
      </c>
      <c r="P78" s="34" t="str">
        <f>[1]шас6х6!AU8</f>
        <v xml:space="preserve">МКБ, МОБ, дв. Cummins ISB6.7E5 285 (Е-5), система нейтрализ. ОГ(AdBlue), топл. ап.BOSCH, Common Rail, аэродинамич.козырек, тахограф российского стандарта с блоком СКЗИ, УВЭОС </v>
      </c>
      <c r="Q78" s="147" t="s">
        <v>304</v>
      </c>
    </row>
    <row r="79" spans="1:17" s="21" customFormat="1" ht="63.75" x14ac:dyDescent="0.2">
      <c r="A79" s="71" t="s">
        <v>173</v>
      </c>
      <c r="B79" s="72">
        <f>'[1]шас тяж'!D7</f>
        <v>3774000</v>
      </c>
      <c r="C79" s="141">
        <f t="shared" si="2"/>
        <v>4528800</v>
      </c>
      <c r="D79" s="39" t="str">
        <f>'[1]шас тяж'!AO7</f>
        <v>4х2</v>
      </c>
      <c r="E79" s="40">
        <f>'[1]шас тяж'!AP7</f>
        <v>2</v>
      </c>
      <c r="F79" s="41">
        <f>'[1]шас тяж'!AQ7</f>
        <v>12.55</v>
      </c>
      <c r="G79" s="42">
        <f>'[1]шас тяж'!AR7</f>
        <v>250</v>
      </c>
      <c r="H79" s="42">
        <f>'[1]шас тяж'!AS7</f>
        <v>242</v>
      </c>
      <c r="I79" s="42" t="str">
        <f>'[1]шас тяж'!AT7</f>
        <v>ZF6</v>
      </c>
      <c r="J79" s="41">
        <f>'[1]шас тяж'!AU7</f>
        <v>4.3</v>
      </c>
      <c r="K79" s="42">
        <f>'[1]шас тяж'!AV7</f>
        <v>6600</v>
      </c>
      <c r="L79" s="45" t="str">
        <f>'[1]шас тяж'!AW7</f>
        <v>─</v>
      </c>
      <c r="M79" s="45" t="str">
        <f>'[1]шас тяж'!AX7</f>
        <v>315/70 R22,5</v>
      </c>
      <c r="N79" s="42">
        <f>'[1]шас тяж'!AY7</f>
        <v>300</v>
      </c>
      <c r="O79" s="45" t="str">
        <f>'[1]шас тяж'!AZ7</f>
        <v>─</v>
      </c>
      <c r="P79" s="46" t="str">
        <f>'[1]шас тяж'!BA7</f>
        <v>дв. Сummins ISB6.7Е5 250 (Е-5), система нейтрализ. ОГ(AdBlue), КПП ZF6S1000, вед. мост Daimler HL6 на пн.подвеске, МКБ, ECAS, EBS, ESP, ASR, каб. Daimler (низкая), кондиционер, отопитель каб. Webasto AT 2000 STC, ДЗК, тахограф российского стандарта с блоком СКЗИ, УВЭОС</v>
      </c>
      <c r="Q79" s="147" t="s">
        <v>305</v>
      </c>
    </row>
    <row r="80" spans="1:17" s="21" customFormat="1" ht="63.75" x14ac:dyDescent="0.2">
      <c r="A80" s="54" t="s">
        <v>174</v>
      </c>
      <c r="B80" s="73">
        <f>'[1]шас тяж'!D8</f>
        <v>3799000</v>
      </c>
      <c r="C80" s="133">
        <f t="shared" si="2"/>
        <v>4558800</v>
      </c>
      <c r="D80" s="27" t="str">
        <f>'[1]шас тяж'!AO8</f>
        <v>4х2</v>
      </c>
      <c r="E80" s="28">
        <f>'[1]шас тяж'!AP8</f>
        <v>2</v>
      </c>
      <c r="F80" s="29">
        <f>'[1]шас тяж'!AQ8</f>
        <v>12.51</v>
      </c>
      <c r="G80" s="30">
        <f>'[1]шас тяж'!AR8</f>
        <v>250</v>
      </c>
      <c r="H80" s="30">
        <f>'[1]шас тяж'!AS8</f>
        <v>242</v>
      </c>
      <c r="I80" s="30" t="str">
        <f>'[1]шас тяж'!AT8</f>
        <v>ZF9</v>
      </c>
      <c r="J80" s="29">
        <f>'[1]шас тяж'!AU8</f>
        <v>5.875</v>
      </c>
      <c r="K80" s="30">
        <f>'[1]шас тяж'!AV8</f>
        <v>4550</v>
      </c>
      <c r="L80" s="33" t="str">
        <f>'[1]шас тяж'!AW8</f>
        <v>─</v>
      </c>
      <c r="M80" s="33" t="str">
        <f>'[1]шас тяж'!AX8</f>
        <v>315/80 R22,5</v>
      </c>
      <c r="N80" s="30">
        <f>'[1]шас тяж'!AY8</f>
        <v>300</v>
      </c>
      <c r="O80" s="33" t="str">
        <f>'[1]шас тяж'!AZ8</f>
        <v>─</v>
      </c>
      <c r="P80" s="34" t="str">
        <f>'[1]шас тяж'!BA8</f>
        <v>дв. Сummins ISB6.7Е5 250 (Е-5), система нейтрализ. ОГ(AdBlue), КПП ZF9S1310, КОМ ZF NH/1c, вед. мост Daimler HL6 на пн.подвеске, МКБ, ECAS, EBS, ESP, ASR, каб. Daimler (низкая), кондиционер, отопитель каб. Webasto AT 2000 STC, ДЗК, тахограф российского стандарта с блоком СКЗИ, УВЭОС</v>
      </c>
      <c r="Q80" s="147" t="s">
        <v>305</v>
      </c>
    </row>
    <row r="81" spans="1:17" s="21" customFormat="1" ht="59.25" customHeight="1" x14ac:dyDescent="0.2">
      <c r="A81" s="54" t="s">
        <v>175</v>
      </c>
      <c r="B81" s="73">
        <f>'[1]шас тяж'!D9</f>
        <v>3953000</v>
      </c>
      <c r="C81" s="133">
        <f t="shared" si="2"/>
        <v>4743600</v>
      </c>
      <c r="D81" s="27" t="str">
        <f>'[1]шас тяж'!AO9</f>
        <v>4х2</v>
      </c>
      <c r="E81" s="27">
        <f>'[1]шас тяж'!AP9</f>
        <v>2</v>
      </c>
      <c r="F81" s="27">
        <f>'[1]шас тяж'!AQ9</f>
        <v>11.52</v>
      </c>
      <c r="G81" s="27">
        <f>'[1]шас тяж'!AR9</f>
        <v>250</v>
      </c>
      <c r="H81" s="27">
        <f>'[1]шас тяж'!AS9</f>
        <v>242</v>
      </c>
      <c r="I81" s="27" t="str">
        <f>'[1]шас тяж'!AT9</f>
        <v>ZF
9АS</v>
      </c>
      <c r="J81" s="27">
        <f>'[1]шас тяж'!AU9</f>
        <v>4.3</v>
      </c>
      <c r="K81" s="27">
        <f>'[1]шас тяж'!AV9</f>
        <v>6500</v>
      </c>
      <c r="L81" s="27">
        <f>'[1]шас тяж'!AW9</f>
        <v>1</v>
      </c>
      <c r="M81" s="27" t="str">
        <f>'[1]шас тяж'!AX9</f>
        <v>315/70 R22,5</v>
      </c>
      <c r="N81" s="27">
        <f>'[1]шас тяж'!AY9</f>
        <v>210</v>
      </c>
      <c r="O81" s="27" t="str">
        <f>'[1]шас тяж'!AZ9</f>
        <v>─</v>
      </c>
      <c r="P81" s="56" t="str">
        <f>'[1]шас тяж'!BA9</f>
        <v>дв. Сummins ISB6.7Е5 250 (Е-5), система нейтрализ. ОГ(AdBlue), КПП 9AS1310TO, вед. мост Hande, МКБ, ECAS, EBS, ESP, ASR, каб. Daimler (низкая), кондиционер, отопитель каб. Webasto AT 2000 STC,  ДЗК, тахограф российского стандарта с блоком СКЗИ, УВЭОС</v>
      </c>
      <c r="Q81" s="56"/>
    </row>
    <row r="82" spans="1:17" s="21" customFormat="1" ht="38.25" x14ac:dyDescent="0.2">
      <c r="A82" s="54" t="str">
        <f>[1]шас6х6!A13</f>
        <v>5350-3054-66(D5)</v>
      </c>
      <c r="B82" s="138">
        <f>[1]шас6х6!D13</f>
        <v>3337000</v>
      </c>
      <c r="C82" s="133">
        <f t="shared" si="2"/>
        <v>4004400</v>
      </c>
      <c r="D82" s="27" t="str">
        <f>[1]шас6х6!AI13</f>
        <v>6х6</v>
      </c>
      <c r="E82" s="27">
        <f>[1]шас6х6!AJ13</f>
        <v>1</v>
      </c>
      <c r="F82" s="27">
        <f>[1]шас6х6!AK13</f>
        <v>9.3650000000000002</v>
      </c>
      <c r="G82" s="27">
        <f>[1]шас6х6!AL13</f>
        <v>285</v>
      </c>
      <c r="H82" s="27">
        <f>[1]шас6х6!AM13</f>
        <v>277</v>
      </c>
      <c r="I82" s="27" t="str">
        <f>[1]шас6х6!AN13</f>
        <v>ZF9</v>
      </c>
      <c r="J82" s="27">
        <f>[1]шас6х6!AO13</f>
        <v>6.53</v>
      </c>
      <c r="K82" s="27">
        <f>[1]шас6х6!AP13</f>
        <v>5805</v>
      </c>
      <c r="L82" s="27" t="str">
        <f>[1]шас6х6!AQ13</f>
        <v>─</v>
      </c>
      <c r="M82" s="27" t="str">
        <f>[1]шас6х6!AR13</f>
        <v>425/85R21</v>
      </c>
      <c r="N82" s="27" t="str">
        <f>[1]шас6х6!AS13</f>
        <v>2х210</v>
      </c>
      <c r="O82" s="27" t="str">
        <f>[1]шас6х6!AT13</f>
        <v>─</v>
      </c>
      <c r="P82" s="56" t="str">
        <f>[1]шас6х6!AU13</f>
        <v xml:space="preserve">МКБ, МОБ, дв. Cummins ISB6.7E5 285 (Е-5), система нейтрализ. ОГ(AdBlue), топл. ап.BOSCH, Common Rail, аэродинамич.козырек, тахограф российского стандарта с блоком СКЗИ, УВЭОС </v>
      </c>
      <c r="Q82" s="56"/>
    </row>
    <row r="83" spans="1:17" s="21" customFormat="1" ht="39.75" customHeight="1" x14ac:dyDescent="0.2">
      <c r="A83" s="54" t="s">
        <v>177</v>
      </c>
      <c r="B83" s="138">
        <f>[1]шас6х6!D14</f>
        <v>3416000</v>
      </c>
      <c r="C83" s="133">
        <f t="shared" si="2"/>
        <v>4099200</v>
      </c>
      <c r="D83" s="27" t="str">
        <f>[1]шас6х6!AI14</f>
        <v>6х6</v>
      </c>
      <c r="E83" s="27">
        <f>[1]шас6х6!AJ14</f>
        <v>1</v>
      </c>
      <c r="F83" s="27">
        <f>[1]шас6х6!AK14</f>
        <v>9.4849999999999994</v>
      </c>
      <c r="G83" s="27">
        <f>[1]шас6х6!AL14</f>
        <v>285</v>
      </c>
      <c r="H83" s="27">
        <f>[1]шас6х6!AM14</f>
        <v>277</v>
      </c>
      <c r="I83" s="27" t="str">
        <f>[1]шас6х6!AN14</f>
        <v>ZF9</v>
      </c>
      <c r="J83" s="27">
        <f>[1]шас6х6!AO14</f>
        <v>6.53</v>
      </c>
      <c r="K83" s="27">
        <f>[1]шас6х6!AP14</f>
        <v>5200</v>
      </c>
      <c r="L83" s="27" t="str">
        <f>[1]шас6х6!AQ14</f>
        <v>─</v>
      </c>
      <c r="M83" s="27" t="str">
        <f>[1]шас6х6!AR14</f>
        <v>425/85R21</v>
      </c>
      <c r="N83" s="27" t="str">
        <f>[1]шас6х6!AS14</f>
        <v>2х210</v>
      </c>
      <c r="O83" s="27" t="str">
        <f>[1]шас6х6!AT14</f>
        <v>─</v>
      </c>
      <c r="P83" s="56" t="str">
        <f>[1]шас6х6!AU14</f>
        <v>МКБ, МОБ, дв. Cummins ISB6.7E5 285 (Е-5), система нейтрализ. ОГ(AdBlue), топл. ап.BOSCH, Common Rail, аэродинамич.козырек, РК 621, рестайлинг 2, УВЭОС</v>
      </c>
      <c r="Q83" s="56"/>
    </row>
    <row r="84" spans="1:17" s="21" customFormat="1" ht="29.25" customHeight="1" x14ac:dyDescent="0.2">
      <c r="A84" s="54" t="s">
        <v>181</v>
      </c>
      <c r="B84" s="148">
        <f>'[1]шас тяж'!D11</f>
        <v>2801000</v>
      </c>
      <c r="C84" s="109">
        <f t="shared" si="2"/>
        <v>3361200</v>
      </c>
      <c r="D84" s="27" t="str">
        <f>'[1]шас тяж'!AO11</f>
        <v>4х2</v>
      </c>
      <c r="E84" s="28">
        <f>'[1]шас тяж'!AP11</f>
        <v>2</v>
      </c>
      <c r="F84" s="29">
        <f>'[1]шас тяж'!AQ11</f>
        <v>13.8</v>
      </c>
      <c r="G84" s="30">
        <f>'[1]шас тяж'!AR11</f>
        <v>300</v>
      </c>
      <c r="H84" s="30">
        <f>'[1]шас тяж'!AS11</f>
        <v>292</v>
      </c>
      <c r="I84" s="30" t="str">
        <f>'[1]шас тяж'!AT11</f>
        <v>ZF9</v>
      </c>
      <c r="J84" s="31">
        <f>'[1]шас тяж'!AU11</f>
        <v>6.33</v>
      </c>
      <c r="K84" s="30">
        <f>'[1]шас тяж'!AV11</f>
        <v>4670</v>
      </c>
      <c r="L84" s="33" t="str">
        <f>'[1]шас тяж'!AW11</f>
        <v>–</v>
      </c>
      <c r="M84" s="33" t="str">
        <f>'[1]шас тяж'!AX11</f>
        <v>315/80R22,5</v>
      </c>
      <c r="N84" s="33">
        <f>'[1]шас тяж'!AY11</f>
        <v>210</v>
      </c>
      <c r="O84" s="33" t="str">
        <f>'[1]шас тяж'!AZ11</f>
        <v>–</v>
      </c>
      <c r="P84" s="34" t="str">
        <f>'[1]шас тяж'!BA11</f>
        <v>МКБ, дв. Cummins ISB6.7E5 300 (Е-5), ТНВД BOSCH, система нейтрализ. ОГ(AdBlue), Common Rail, КОМ ZF с насосом, УВЭОС</v>
      </c>
      <c r="Q84" s="147" t="s">
        <v>303</v>
      </c>
    </row>
    <row r="85" spans="1:17" s="21" customFormat="1" ht="30.75" customHeight="1" x14ac:dyDescent="0.2">
      <c r="A85" s="54" t="s">
        <v>182</v>
      </c>
      <c r="B85" s="148">
        <f>'[1]шас тяж'!D12</f>
        <v>2672000</v>
      </c>
      <c r="C85" s="109">
        <f t="shared" si="2"/>
        <v>3206400</v>
      </c>
      <c r="D85" s="27" t="str">
        <f>'[1]шас тяж'!AO12</f>
        <v>4х2</v>
      </c>
      <c r="E85" s="28">
        <f>'[1]шас тяж'!AP12</f>
        <v>2</v>
      </c>
      <c r="F85" s="29">
        <f>'[1]шас тяж'!AQ12</f>
        <v>13.8</v>
      </c>
      <c r="G85" s="30">
        <f>'[1]шас тяж'!AR12</f>
        <v>300</v>
      </c>
      <c r="H85" s="30">
        <f>'[1]шас тяж'!AS12</f>
        <v>292</v>
      </c>
      <c r="I85" s="30">
        <f>'[1]шас тяж'!AT12</f>
        <v>154</v>
      </c>
      <c r="J85" s="31">
        <f>'[1]шас тяж'!AU12</f>
        <v>6.33</v>
      </c>
      <c r="K85" s="30">
        <f>'[1]шас тяж'!AV12</f>
        <v>4670</v>
      </c>
      <c r="L85" s="33" t="str">
        <f>'[1]шас тяж'!AW12</f>
        <v>–</v>
      </c>
      <c r="M85" s="33" t="str">
        <f>'[1]шас тяж'!AX12</f>
        <v>315/80R22,5</v>
      </c>
      <c r="N85" s="33">
        <f>'[1]шас тяж'!AY12</f>
        <v>210</v>
      </c>
      <c r="O85" s="33" t="str">
        <f>'[1]шас тяж'!AZ12</f>
        <v>–</v>
      </c>
      <c r="P85" s="34" t="str">
        <f>'[1]шас тяж'!BA12</f>
        <v>МКБ, дв. Cummins ISB6.7E5 300 (Е-5), ТНВД BOSCH, система нейтрализ. ОГ(AdBlue), Common Rail, УВЭОС</v>
      </c>
      <c r="Q85" s="147" t="s">
        <v>303</v>
      </c>
    </row>
    <row r="86" spans="1:17" s="21" customFormat="1" ht="38.25" x14ac:dyDescent="0.2">
      <c r="A86" s="54" t="s">
        <v>184</v>
      </c>
      <c r="B86" s="148">
        <f>'[1]шас тяж'!D14</f>
        <v>2811000</v>
      </c>
      <c r="C86" s="109">
        <f t="shared" si="2"/>
        <v>3373200</v>
      </c>
      <c r="D86" s="27" t="str">
        <f>'[1]шас тяж'!AO14</f>
        <v>4х2</v>
      </c>
      <c r="E86" s="27">
        <f>'[1]шас тяж'!AP14</f>
        <v>2</v>
      </c>
      <c r="F86" s="27">
        <f>'[1]шас тяж'!AQ14</f>
        <v>13.8</v>
      </c>
      <c r="G86" s="27">
        <f>'[1]шас тяж'!AR14</f>
        <v>300</v>
      </c>
      <c r="H86" s="27">
        <f>'[1]шас тяж'!AS14</f>
        <v>292</v>
      </c>
      <c r="I86" s="27" t="str">
        <f>'[1]шас тяж'!AT14</f>
        <v>ZF9</v>
      </c>
      <c r="J86" s="27">
        <f>'[1]шас тяж'!AU14</f>
        <v>6.33</v>
      </c>
      <c r="K86" s="27">
        <f>'[1]шас тяж'!AV14</f>
        <v>4670</v>
      </c>
      <c r="L86" s="27" t="str">
        <f>'[1]шас тяж'!AW14</f>
        <v>–</v>
      </c>
      <c r="M86" s="27" t="str">
        <f>'[1]шас тяж'!AX14</f>
        <v>315/80R22,5</v>
      </c>
      <c r="N86" s="27">
        <f>'[1]шас тяж'!AY14</f>
        <v>210</v>
      </c>
      <c r="O86" s="27" t="str">
        <f>'[1]шас тяж'!AZ14</f>
        <v>–</v>
      </c>
      <c r="P86" s="75" t="str">
        <f>'[1]шас тяж'!BA14</f>
        <v>МКБ, дв. Cummins ISB6.7E5 300 (Е-5), ТНВД BOSCH, система нейтрализ. ОГ(AdBlue), Common Rail, КОМ ZF с насосом, выхлоп вверх, УВЭОС</v>
      </c>
      <c r="Q86" s="147"/>
    </row>
    <row r="87" spans="1:17" s="21" customFormat="1" ht="43.5" customHeight="1" x14ac:dyDescent="0.2">
      <c r="A87" s="54" t="str">
        <f>[1]шас6х6!A41</f>
        <v>63501-4025-52</v>
      </c>
      <c r="B87" s="148">
        <f>[1]шас6х6!D41</f>
        <v>5170000</v>
      </c>
      <c r="C87" s="109">
        <f>B87*1.2</f>
        <v>6204000</v>
      </c>
      <c r="D87" s="27" t="str">
        <f>[1]шас6х6!AI41</f>
        <v>8х8</v>
      </c>
      <c r="E87" s="27">
        <f>[1]шас6х6!AJ41</f>
        <v>1</v>
      </c>
      <c r="F87" s="27">
        <f>[1]шас6х6!AK41</f>
        <v>16.600000000000001</v>
      </c>
      <c r="G87" s="27">
        <f>[1]шас6х6!AL41</f>
        <v>360</v>
      </c>
      <c r="H87" s="27">
        <f>[1]шас6х6!AM41</f>
        <v>360</v>
      </c>
      <c r="I87" s="27" t="str">
        <f>[1]шас6х6!AN41</f>
        <v>ZF16</v>
      </c>
      <c r="J87" s="27">
        <f>[1]шас6х6!AO41</f>
        <v>5.94</v>
      </c>
      <c r="K87" s="27">
        <f>[1]шас6х6!AP41</f>
        <v>6890</v>
      </c>
      <c r="L87" s="27">
        <f>[1]шас6х6!AQ41</f>
        <v>1</v>
      </c>
      <c r="M87" s="27" t="str">
        <f>[1]шас6х6!AR41</f>
        <v>425/85R21</v>
      </c>
      <c r="N87" s="27" t="str">
        <f>[1]шас6х6!AS41</f>
        <v>210+350</v>
      </c>
      <c r="O87" s="27" t="str">
        <f>[1]шас6х6!AT41</f>
        <v>─</v>
      </c>
      <c r="P87" s="56" t="str">
        <f>[1]шас6х6!AU41</f>
        <v>МКБ, МОБ, дв. 740.725-360 (Е-5), топл. ап.BOSCH, система нейтрализ. ОГ(AdBlue), Common Rail, выхлоп вверх, аэродин. козырек, ДЗК, рестайлинг-2, кондиционер, РК621, УВЭОС</v>
      </c>
      <c r="Q87" s="147"/>
    </row>
    <row r="88" spans="1:17" s="21" customFormat="1" ht="42" customHeight="1" x14ac:dyDescent="0.2">
      <c r="A88" s="54" t="s">
        <v>188</v>
      </c>
      <c r="B88" s="148">
        <f>[1]шас6х6!D42</f>
        <v>5010000</v>
      </c>
      <c r="C88" s="109">
        <f t="shared" si="2"/>
        <v>6012000</v>
      </c>
      <c r="D88" s="27" t="str">
        <f>[1]шас6х6!AI42</f>
        <v>8х8</v>
      </c>
      <c r="E88" s="28">
        <f>[1]шас6х6!AJ42</f>
        <v>1</v>
      </c>
      <c r="F88" s="29">
        <f>[1]шас6х6!AK42</f>
        <v>16.600000000000001</v>
      </c>
      <c r="G88" s="30">
        <f>[1]шас6х6!AL42</f>
        <v>360</v>
      </c>
      <c r="H88" s="30">
        <f>[1]шас6х6!AM42</f>
        <v>360</v>
      </c>
      <c r="I88" s="30" t="str">
        <f>[1]шас6х6!AN42</f>
        <v>ZF16</v>
      </c>
      <c r="J88" s="31">
        <f>[1]шас6х6!AO42</f>
        <v>5.94</v>
      </c>
      <c r="K88" s="30">
        <f>[1]шас6х6!AP42</f>
        <v>6890</v>
      </c>
      <c r="L88" s="33">
        <f>[1]шас6х6!AQ42</f>
        <v>1</v>
      </c>
      <c r="M88" s="33" t="str">
        <f>[1]шас6х6!AR42</f>
        <v>425/85R21</v>
      </c>
      <c r="N88" s="33" t="str">
        <f>[1]шас6х6!AS42</f>
        <v>210+350</v>
      </c>
      <c r="O88" s="33" t="str">
        <f>[1]шас6х6!AT42</f>
        <v>─</v>
      </c>
      <c r="P88" s="34" t="str">
        <f>[1]шас6х6!AU42</f>
        <v>МКБ, МОБ, дв. 740.725-360 (Е-5), топл. ап.BOSCH, система нейтрализ. ОГ(AdBlue), Common Rail, выхлоп вверх, аэродин. козырек, ДЗК, РК 65111, УВЭОС</v>
      </c>
      <c r="Q88" s="147" t="s">
        <v>306</v>
      </c>
    </row>
    <row r="89" spans="1:17" s="21" customFormat="1" ht="38.25" x14ac:dyDescent="0.2">
      <c r="A89" s="54" t="s">
        <v>193</v>
      </c>
      <c r="B89" s="148">
        <f>[1]шас6х4!D13</f>
        <v>3484000</v>
      </c>
      <c r="C89" s="109">
        <f t="shared" si="2"/>
        <v>4180800</v>
      </c>
      <c r="D89" s="27" t="str">
        <f>[1]шас6х4!AF13</f>
        <v>6х4</v>
      </c>
      <c r="E89" s="28">
        <f>[1]шас6х4!AG13</f>
        <v>2</v>
      </c>
      <c r="F89" s="29">
        <f>[1]шас6х4!AH13</f>
        <v>14.87</v>
      </c>
      <c r="G89" s="30">
        <f>[1]шас6х4!AI13</f>
        <v>300</v>
      </c>
      <c r="H89" s="30">
        <f>[1]шас6х4!AJ13</f>
        <v>292</v>
      </c>
      <c r="I89" s="30" t="str">
        <f>[1]шас6х4!AK13</f>
        <v>ZF9</v>
      </c>
      <c r="J89" s="31">
        <f>[1]шас6х4!AL13</f>
        <v>5.94</v>
      </c>
      <c r="K89" s="30">
        <f>[1]шас6х4!AM13</f>
        <v>5640</v>
      </c>
      <c r="L89" s="33">
        <f>[1]шас6х4!AN13</f>
        <v>1</v>
      </c>
      <c r="M89" s="33" t="str">
        <f>[1]шас6х4!AO13</f>
        <v>10.00R20 11R22,5</v>
      </c>
      <c r="N89" s="33">
        <f>[1]шас6х4!AP13</f>
        <v>350</v>
      </c>
      <c r="O89" s="33" t="str">
        <f>[1]шас6х4!AQ13</f>
        <v>шк-пет.</v>
      </c>
      <c r="P89" s="34" t="str">
        <f>[1]шас6х4!AR13</f>
        <v xml:space="preserve">МКБ, МОБ, дв. Cummins ISB6.7E5 300 (Е-5), ТНВД BOSCH, система нейтрализ. ОГ(AdBlue), Common Rail, ДЗК, аэродинам.козырек, тахограф российского стандарта с блоком СКЗИ, УВЭОС </v>
      </c>
      <c r="Q89" s="147" t="s">
        <v>307</v>
      </c>
    </row>
    <row r="90" spans="1:17" s="21" customFormat="1" ht="38.25" x14ac:dyDescent="0.2">
      <c r="A90" s="54" t="s">
        <v>194</v>
      </c>
      <c r="B90" s="148">
        <f>[1]шас6х4!D14</f>
        <v>3377000</v>
      </c>
      <c r="C90" s="109">
        <f>B90*1.2</f>
        <v>4052400</v>
      </c>
      <c r="D90" s="27" t="str">
        <f>[1]шас6х4!AF14</f>
        <v>6х4</v>
      </c>
      <c r="E90" s="28">
        <f>[1]шас6х4!AG14</f>
        <v>2</v>
      </c>
      <c r="F90" s="29">
        <f>[1]шас6х4!AH14</f>
        <v>14.31</v>
      </c>
      <c r="G90" s="30">
        <f>[1]шас6х4!AI14</f>
        <v>300</v>
      </c>
      <c r="H90" s="30">
        <f>[1]шас6х4!AJ14</f>
        <v>300</v>
      </c>
      <c r="I90" s="30">
        <f>[1]шас6х4!AK14</f>
        <v>154</v>
      </c>
      <c r="J90" s="31">
        <f>[1]шас6х4!AL14</f>
        <v>4.9800000000000004</v>
      </c>
      <c r="K90" s="30">
        <f>[1]шас6х4!AM14</f>
        <v>5755</v>
      </c>
      <c r="L90" s="33">
        <f>[1]шас6х4!AN14</f>
        <v>1</v>
      </c>
      <c r="M90" s="33" t="str">
        <f>[1]шас6х4!AO14</f>
        <v>10.00R20 11R22,5</v>
      </c>
      <c r="N90" s="33">
        <f>[1]шас6х4!AP14</f>
        <v>350</v>
      </c>
      <c r="O90" s="33" t="str">
        <f>[1]шас6х4!AQ14</f>
        <v>шк-пет.</v>
      </c>
      <c r="P90" s="34" t="str">
        <f>[1]шас6х4!AR14</f>
        <v xml:space="preserve">МКБ, МОБ, дв. КАМАЗ 740.705-300 (Е-5), ТНВД BOSCH, система нейтрализ. ОГ(AdBlue), Common Rail, ДЗК, аэродинам.козырек, УВЭОС </v>
      </c>
      <c r="Q90" s="147" t="s">
        <v>307</v>
      </c>
    </row>
    <row r="91" spans="1:17" s="21" customFormat="1" ht="42.75" customHeight="1" x14ac:dyDescent="0.2">
      <c r="A91" s="54" t="s">
        <v>195</v>
      </c>
      <c r="B91" s="148">
        <f>[1]шас6х4!D15</f>
        <v>3484000</v>
      </c>
      <c r="C91" s="109">
        <f t="shared" si="2"/>
        <v>4180800</v>
      </c>
      <c r="D91" s="27" t="str">
        <f>[1]шас6х4!AF15</f>
        <v>6х4</v>
      </c>
      <c r="E91" s="28">
        <f>[1]шас6х4!AG15</f>
        <v>2</v>
      </c>
      <c r="F91" s="29">
        <f>[1]шас6х4!AH15</f>
        <v>14.31</v>
      </c>
      <c r="G91" s="30">
        <f>[1]шас6х4!AI15</f>
        <v>300</v>
      </c>
      <c r="H91" s="30">
        <f>[1]шас6х4!AJ15</f>
        <v>300</v>
      </c>
      <c r="I91" s="30" t="str">
        <f>[1]шас6х4!AK15</f>
        <v>ZF9</v>
      </c>
      <c r="J91" s="31">
        <f>[1]шас6х4!AL15</f>
        <v>4.9800000000000004</v>
      </c>
      <c r="K91" s="30">
        <f>[1]шас6х4!AM15</f>
        <v>5755</v>
      </c>
      <c r="L91" s="33">
        <f>[1]шас6х4!AN15</f>
        <v>1</v>
      </c>
      <c r="M91" s="33" t="str">
        <f>[1]шас6х4!AO15</f>
        <v>10.00R20 11R22,5</v>
      </c>
      <c r="N91" s="33">
        <f>[1]шас6х4!AP15</f>
        <v>350</v>
      </c>
      <c r="O91" s="33" t="str">
        <f>[1]шас6х4!AQ15</f>
        <v>шк-пет.</v>
      </c>
      <c r="P91" s="34" t="str">
        <f>[1]шас6х4!AR15</f>
        <v xml:space="preserve">МКБ, МОБ, дв. КАМАЗ 740.705-300 (Е-5), ТНВД BOSCH, система нейтрализ. ОГ(AdBlue), Common Rail, ДЗК, аэродинам.козырек, тахограф российского стандарта с блоком СКЗИ, УВЭОС </v>
      </c>
      <c r="Q91" s="147" t="s">
        <v>307</v>
      </c>
    </row>
    <row r="92" spans="1:17" s="21" customFormat="1" ht="46.9" customHeight="1" x14ac:dyDescent="0.2">
      <c r="A92" s="54" t="s">
        <v>201</v>
      </c>
      <c r="B92" s="148">
        <f>[1]шас6х4!D21</f>
        <v>3543000</v>
      </c>
      <c r="C92" s="133">
        <f t="shared" si="2"/>
        <v>4251600</v>
      </c>
      <c r="D92" s="27" t="str">
        <f>[1]шас6х4!AF21</f>
        <v>6х4</v>
      </c>
      <c r="E92" s="28">
        <f>[1]шас6х4!AG21</f>
        <v>2</v>
      </c>
      <c r="F92" s="29">
        <f>[1]шас6х4!AH21</f>
        <v>17.739999999999998</v>
      </c>
      <c r="G92" s="30">
        <f>[1]шас6х4!AI21</f>
        <v>300</v>
      </c>
      <c r="H92" s="30">
        <f>[1]шас6х4!AJ21</f>
        <v>292</v>
      </c>
      <c r="I92" s="30" t="str">
        <f>[1]шас6х4!AK21</f>
        <v>ZF9</v>
      </c>
      <c r="J92" s="31">
        <f>[1]шас6х4!AL21</f>
        <v>5.94</v>
      </c>
      <c r="K92" s="30">
        <f>[1]шас6х4!AM21</f>
        <v>5780</v>
      </c>
      <c r="L92" s="33" t="str">
        <f>[1]шас6х4!AN21</f>
        <v>─</v>
      </c>
      <c r="M92" s="33" t="str">
        <f>[1]шас6х4!AO21</f>
        <v>11.00R20 11R22,5</v>
      </c>
      <c r="N92" s="33">
        <f>[1]шас6х4!AP21</f>
        <v>350</v>
      </c>
      <c r="O92" s="33" t="str">
        <f>[1]шас6х4!AQ21</f>
        <v>шк-пет.</v>
      </c>
      <c r="P92" s="34" t="str">
        <f>[1]шас6х4!AR21</f>
        <v xml:space="preserve">МКБ, МОБ, дв. Cummins ISB6.7E5 300 (Е-5), ТНВД BOSCH, система нейтрализ. ОГ(AdBlue), Common Rail, ДЗК, аэродинам.козырек, УВЭОС </v>
      </c>
      <c r="Q92" s="147" t="s">
        <v>307</v>
      </c>
    </row>
    <row r="93" spans="1:17" s="21" customFormat="1" ht="46.15" customHeight="1" x14ac:dyDescent="0.2">
      <c r="A93" s="54" t="s">
        <v>202</v>
      </c>
      <c r="B93" s="148">
        <f>[1]шас6х4!D22</f>
        <v>3570000</v>
      </c>
      <c r="C93" s="133">
        <f t="shared" si="2"/>
        <v>4284000</v>
      </c>
      <c r="D93" s="27" t="str">
        <f>[1]шас6х4!AF22</f>
        <v>6х4</v>
      </c>
      <c r="E93" s="28">
        <f>[1]шас6х4!AG22</f>
        <v>2</v>
      </c>
      <c r="F93" s="29">
        <f>[1]шас6х4!AH22</f>
        <v>17.18</v>
      </c>
      <c r="G93" s="30">
        <f>[1]шас6х4!AI22</f>
        <v>300</v>
      </c>
      <c r="H93" s="30">
        <f>[1]шас6х4!AJ22</f>
        <v>300</v>
      </c>
      <c r="I93" s="30" t="str">
        <f>[1]шас6х4!AK22</f>
        <v>ZF9</v>
      </c>
      <c r="J93" s="31">
        <f>[1]шас6х4!AL22</f>
        <v>4.9800000000000004</v>
      </c>
      <c r="K93" s="30">
        <f>[1]шас6х4!AM22</f>
        <v>5755</v>
      </c>
      <c r="L93" s="33" t="str">
        <f>[1]шас6х4!AN22</f>
        <v>─</v>
      </c>
      <c r="M93" s="33" t="str">
        <f>[1]шас6х4!AO22</f>
        <v>11.00R20 11R22,5</v>
      </c>
      <c r="N93" s="33">
        <f>[1]шас6х4!AP22</f>
        <v>350</v>
      </c>
      <c r="O93" s="33" t="str">
        <f>[1]шас6х4!AQ22</f>
        <v>шк-пет.</v>
      </c>
      <c r="P93" s="34" t="str">
        <f>[1]шас6х4!AR22</f>
        <v>МКБ, МОБ, дв. КАМАЗ 740.705-300 (Е-5), ТНВД BOSCH, система нейтрализ. ОГ(AdBlue), Common Rail, ДЗК, аэродинам.козырек, тахограф российского стандарта с блоком СКЗИ, УВЭОС</v>
      </c>
      <c r="Q93" s="147" t="s">
        <v>307</v>
      </c>
    </row>
    <row r="94" spans="1:17" s="21" customFormat="1" ht="46.15" customHeight="1" x14ac:dyDescent="0.2">
      <c r="A94" s="54" t="s">
        <v>203</v>
      </c>
      <c r="B94" s="148">
        <f>[1]шас6х4!D23</f>
        <v>3462000</v>
      </c>
      <c r="C94" s="133">
        <f t="shared" si="2"/>
        <v>4154400</v>
      </c>
      <c r="D94" s="27" t="str">
        <f>[1]шас6х4!AF23</f>
        <v>6х4</v>
      </c>
      <c r="E94" s="27">
        <f>[1]шас6х4!AG23</f>
        <v>2</v>
      </c>
      <c r="F94" s="27">
        <f>[1]шас6х4!AH23</f>
        <v>15.14</v>
      </c>
      <c r="G94" s="27">
        <f>[1]шас6х4!AI23</f>
        <v>300</v>
      </c>
      <c r="H94" s="27">
        <f>[1]шас6х4!AJ23</f>
        <v>292</v>
      </c>
      <c r="I94" s="27" t="str">
        <f>[1]шас6х4!AK23</f>
        <v>ZF9</v>
      </c>
      <c r="J94" s="27">
        <f>[1]шас6х4!AL23</f>
        <v>5.94</v>
      </c>
      <c r="K94" s="27">
        <f>[1]шас6х4!AM23</f>
        <v>5780</v>
      </c>
      <c r="L94" s="27" t="str">
        <f>[1]шас6х4!AN23</f>
        <v>─</v>
      </c>
      <c r="M94" s="27" t="str">
        <f>[1]шас6х4!AO23</f>
        <v>10.00R20 11R22,5</v>
      </c>
      <c r="N94" s="27">
        <f>[1]шас6х4!AP23</f>
        <v>350</v>
      </c>
      <c r="O94" s="27" t="str">
        <f>[1]шас6х4!AQ23</f>
        <v>шк-пет.</v>
      </c>
      <c r="P94" s="56" t="str">
        <f>[1]шас6х4!AR23</f>
        <v xml:space="preserve">МКБ, МОБ, дв. Cummins ISB6.7E5 300 (Е-5), ТНВД BOSCH, система нейтрализации ОГ(AdBlue), Common Rail, ДЗК, аэродинам.козырек, тахограф российского стандарта с блоком СКЗИ, УВЭОС </v>
      </c>
      <c r="Q94" s="147"/>
    </row>
    <row r="95" spans="1:17" s="21" customFormat="1" ht="46.15" customHeight="1" x14ac:dyDescent="0.2">
      <c r="A95" s="54" t="s">
        <v>205</v>
      </c>
      <c r="B95" s="148">
        <f>[1]шас6х4!D25</f>
        <v>3462000</v>
      </c>
      <c r="C95" s="133">
        <f t="shared" si="2"/>
        <v>4154400</v>
      </c>
      <c r="D95" s="27" t="str">
        <f>[1]шас6х4!AF25</f>
        <v>6х4</v>
      </c>
      <c r="E95" s="27">
        <f>[1]шас6х4!AG25</f>
        <v>2</v>
      </c>
      <c r="F95" s="27">
        <f>[1]шас6х4!AH25</f>
        <v>14.58</v>
      </c>
      <c r="G95" s="27">
        <f>[1]шас6х4!AI25</f>
        <v>300</v>
      </c>
      <c r="H95" s="27">
        <f>[1]шас6х4!AJ25</f>
        <v>300</v>
      </c>
      <c r="I95" s="27" t="str">
        <f>[1]шас6х4!AK25</f>
        <v>ZF9</v>
      </c>
      <c r="J95" s="27">
        <f>[1]шас6х4!AL25</f>
        <v>4.9800000000000004</v>
      </c>
      <c r="K95" s="27">
        <f>[1]шас6х4!AM25</f>
        <v>5755</v>
      </c>
      <c r="L95" s="27" t="str">
        <f>[1]шас6х4!AN25</f>
        <v>─</v>
      </c>
      <c r="M95" s="27" t="str">
        <f>[1]шас6х4!AO25</f>
        <v>10.00R20 11R22,5</v>
      </c>
      <c r="N95" s="27">
        <f>[1]шас6х4!AP25</f>
        <v>350</v>
      </c>
      <c r="O95" s="27" t="str">
        <f>[1]шас6х4!AQ25</f>
        <v>шк-пет.</v>
      </c>
      <c r="P95" s="56" t="str">
        <f>[1]шас6х4!AR25</f>
        <v xml:space="preserve">МКБ, МОБ, дв. КАМАЗ 740.705-300 (Е-5), ТНВД BOSCH, система нейтрализ. ОГ(AdBlue), Common Rail, ДЗК, аэродинам.козырек, тахограф российского стандарта с блоком СКЗИ, УВЭОС </v>
      </c>
      <c r="Q95" s="147"/>
    </row>
    <row r="96" spans="1:17" s="21" customFormat="1" ht="38.25" x14ac:dyDescent="0.2">
      <c r="A96" s="54" t="s">
        <v>207</v>
      </c>
      <c r="B96" s="148">
        <f>[1]шас6х4!D27</f>
        <v>3599000</v>
      </c>
      <c r="C96" s="142">
        <f t="shared" si="2"/>
        <v>4318800</v>
      </c>
      <c r="D96" s="27" t="str">
        <f>[1]шас6х4!AF27</f>
        <v>6х4</v>
      </c>
      <c r="E96" s="28">
        <f>[1]шас6х4!AG27</f>
        <v>2</v>
      </c>
      <c r="F96" s="29">
        <f>[1]шас6х4!AH27</f>
        <v>17.399999999999999</v>
      </c>
      <c r="G96" s="30">
        <f>[1]шас6х4!AI27</f>
        <v>300</v>
      </c>
      <c r="H96" s="30">
        <f>[1]шас6х4!AJ27</f>
        <v>292</v>
      </c>
      <c r="I96" s="30" t="str">
        <f>[1]шас6х4!AK27</f>
        <v>ZF9</v>
      </c>
      <c r="J96" s="31">
        <f>[1]шас6х4!AL27</f>
        <v>5.94</v>
      </c>
      <c r="K96" s="30">
        <f>[1]шас6х4!AM27</f>
        <v>6900</v>
      </c>
      <c r="L96" s="33">
        <f>[1]шас6х4!AN27</f>
        <v>1</v>
      </c>
      <c r="M96" s="33" t="str">
        <f>[1]шас6х4!AO27</f>
        <v>11.00R20 11R22,5</v>
      </c>
      <c r="N96" s="33">
        <f>[1]шас6х4!AP27</f>
        <v>350</v>
      </c>
      <c r="O96" s="33" t="str">
        <f>[1]шас6х4!AQ27</f>
        <v>шк-пет.</v>
      </c>
      <c r="P96" s="34" t="str">
        <f>[1]шас6х4!AR27</f>
        <v xml:space="preserve">МКБ, МОБ, дв. Cummins ISB6.7E5 300 (Е-5), ТНВД BOSCH, система нейтрализации ОГ(AdBlue), Common Rail, ДЗК, аэродинам.козырек,  УВЭОС </v>
      </c>
      <c r="Q96" s="147" t="s">
        <v>307</v>
      </c>
    </row>
    <row r="97" spans="1:17" s="21" customFormat="1" ht="40.5" customHeight="1" x14ac:dyDescent="0.2">
      <c r="A97" s="54" t="s">
        <v>208</v>
      </c>
      <c r="B97" s="148">
        <f>[1]шас6х4!D28</f>
        <v>3519000</v>
      </c>
      <c r="C97" s="142">
        <f t="shared" si="2"/>
        <v>4222800</v>
      </c>
      <c r="D97" s="27" t="str">
        <f>[1]шас6х4!AF28</f>
        <v>6х4</v>
      </c>
      <c r="E97" s="28">
        <f>[1]шас6х4!AG28</f>
        <v>2</v>
      </c>
      <c r="F97" s="29">
        <f>[1]шас6х4!AH28</f>
        <v>16.84</v>
      </c>
      <c r="G97" s="30">
        <f>[1]шас6х4!AI28</f>
        <v>300</v>
      </c>
      <c r="H97" s="30">
        <f>[1]шас6х4!AJ28</f>
        <v>300</v>
      </c>
      <c r="I97" s="30">
        <f>[1]шас6х4!AK28</f>
        <v>154</v>
      </c>
      <c r="J97" s="31">
        <f>[1]шас6х4!AL28</f>
        <v>4.9800000000000004</v>
      </c>
      <c r="K97" s="30">
        <f>[1]шас6х4!AM28</f>
        <v>7020</v>
      </c>
      <c r="L97" s="33">
        <f>[1]шас6х4!AN28</f>
        <v>1</v>
      </c>
      <c r="M97" s="33" t="str">
        <f>[1]шас6х4!AO28</f>
        <v>11.00R20 11R22,5</v>
      </c>
      <c r="N97" s="33">
        <f>[1]шас6х4!AP28</f>
        <v>350</v>
      </c>
      <c r="O97" s="33" t="str">
        <f>[1]шас6х4!AQ28</f>
        <v>шк-пет.</v>
      </c>
      <c r="P97" s="34" t="str">
        <f>[1]шас6х4!AR28</f>
        <v xml:space="preserve">МКБ, МОБ, дв. КАМАЗ 740.705-300 (Е-5), ТНВД BOSCH, система нейтрализ. ОГ(AdBlue), Common Rail, ДЗК, аэродинам.козырек, УВЭОС </v>
      </c>
      <c r="Q97" s="147" t="s">
        <v>307</v>
      </c>
    </row>
    <row r="98" spans="1:17" s="21" customFormat="1" ht="41.25" customHeight="1" x14ac:dyDescent="0.2">
      <c r="A98" s="54" t="s">
        <v>209</v>
      </c>
      <c r="B98" s="148">
        <f>[1]шас6х4!D29</f>
        <v>3626000</v>
      </c>
      <c r="C98" s="142">
        <f t="shared" si="2"/>
        <v>4351200</v>
      </c>
      <c r="D98" s="27" t="str">
        <f>[1]шас6х4!AF29</f>
        <v>6х4</v>
      </c>
      <c r="E98" s="28">
        <f>[1]шас6х4!AG29</f>
        <v>2</v>
      </c>
      <c r="F98" s="29">
        <f>[1]шас6х4!AH29</f>
        <v>16.84</v>
      </c>
      <c r="G98" s="30">
        <f>[1]шас6х4!AI29</f>
        <v>300</v>
      </c>
      <c r="H98" s="30">
        <f>[1]шас6х4!AJ29</f>
        <v>300</v>
      </c>
      <c r="I98" s="30" t="str">
        <f>[1]шас6х4!AK29</f>
        <v>ZF9</v>
      </c>
      <c r="J98" s="31">
        <f>[1]шас6х4!AL29</f>
        <v>4.9800000000000004</v>
      </c>
      <c r="K98" s="30">
        <f>[1]шас6х4!AM29</f>
        <v>7020</v>
      </c>
      <c r="L98" s="33">
        <f>[1]шас6х4!AN29</f>
        <v>1</v>
      </c>
      <c r="M98" s="33" t="str">
        <f>[1]шас6х4!AO29</f>
        <v>11.00R20 11R22,5</v>
      </c>
      <c r="N98" s="33">
        <f>[1]шас6х4!AP29</f>
        <v>350</v>
      </c>
      <c r="O98" s="33" t="str">
        <f>[1]шас6х4!AQ29</f>
        <v>шк-пет.</v>
      </c>
      <c r="P98" s="34" t="str">
        <f>[1]шас6х4!AR29</f>
        <v xml:space="preserve">МКБ, МОБ, дв. КАМАЗ 740.705-300 (Е-5), ТНВД BOSCH, система нейтрализ. ОГ(AdBlue), Common Rail, ДЗК, аэродинам.козырек,  тахограф российского стандарта с блоком СКЗИ, УВЭОС </v>
      </c>
      <c r="Q98" s="147" t="s">
        <v>307</v>
      </c>
    </row>
    <row r="99" spans="1:17" s="21" customFormat="1" ht="42" customHeight="1" x14ac:dyDescent="0.2">
      <c r="A99" s="54" t="s">
        <v>214</v>
      </c>
      <c r="B99" s="148">
        <f>[1]шас6х4!D34</f>
        <v>3325000</v>
      </c>
      <c r="C99" s="109">
        <f t="shared" si="2"/>
        <v>3990000</v>
      </c>
      <c r="D99" s="27" t="str">
        <f>[1]шас6х4!AF34</f>
        <v>6х4</v>
      </c>
      <c r="E99" s="28">
        <f>[1]шас6х4!AG34</f>
        <v>2</v>
      </c>
      <c r="F99" s="29">
        <f>[1]шас6х4!AH34</f>
        <v>14.72</v>
      </c>
      <c r="G99" s="30">
        <f>[1]шас6х4!AI34</f>
        <v>300</v>
      </c>
      <c r="H99" s="30">
        <f>[1]шас6х4!AJ34</f>
        <v>300</v>
      </c>
      <c r="I99" s="30">
        <f>[1]шас6х4!AK34</f>
        <v>154</v>
      </c>
      <c r="J99" s="31">
        <f>[1]шас6х4!AL34</f>
        <v>4.9800000000000004</v>
      </c>
      <c r="K99" s="30">
        <f>[1]шас6х4!AM34</f>
        <v>5755</v>
      </c>
      <c r="L99" s="33" t="str">
        <f>[1]шас6х4!AN34</f>
        <v>─</v>
      </c>
      <c r="M99" s="33" t="str">
        <f>[1]шас6х4!AO34</f>
        <v>10.00R20 11R22,5</v>
      </c>
      <c r="N99" s="33">
        <f>[1]шас6х4!AP34</f>
        <v>210</v>
      </c>
      <c r="O99" s="33" t="str">
        <f>[1]шас6х4!AQ34</f>
        <v>─</v>
      </c>
      <c r="P99" s="34" t="str">
        <f>[1]шас6х4!AR34</f>
        <v>МКБ, МОБ, дв. КАМАЗ 740.705-300 (Е-5), ТНВД BOSCH, система нейтрализ. ОГ(AdBlue), аэродинам.козырек, боковая защита, Common Rail, ДЗК, УВЭОС</v>
      </c>
      <c r="Q99" s="147" t="s">
        <v>307</v>
      </c>
    </row>
    <row r="100" spans="1:17" s="21" customFormat="1" ht="59.25" customHeight="1" x14ac:dyDescent="0.2">
      <c r="A100" s="54" t="s">
        <v>216</v>
      </c>
      <c r="B100" s="148">
        <f>[1]шас6х4!D36</f>
        <v>3536000</v>
      </c>
      <c r="C100" s="109">
        <f t="shared" si="2"/>
        <v>4243200</v>
      </c>
      <c r="D100" s="27" t="str">
        <f>[1]шас6х4!AF36</f>
        <v>6х4</v>
      </c>
      <c r="E100" s="28">
        <f>[1]шас6х4!AG36</f>
        <v>2</v>
      </c>
      <c r="F100" s="29">
        <f>[1]шас6х4!AH36</f>
        <v>14.51</v>
      </c>
      <c r="G100" s="30">
        <f>[1]шас6х4!AI36</f>
        <v>300</v>
      </c>
      <c r="H100" s="30">
        <f>[1]шас6х4!AJ36</f>
        <v>300</v>
      </c>
      <c r="I100" s="30" t="str">
        <f>[1]шас6х4!AK36</f>
        <v>ZF9</v>
      </c>
      <c r="J100" s="31">
        <f>[1]шас6х4!AL36</f>
        <v>4.9800000000000004</v>
      </c>
      <c r="K100" s="30">
        <f>[1]шас6х4!AM36</f>
        <v>5500</v>
      </c>
      <c r="L100" s="33">
        <f>[1]шас6х4!AN36</f>
        <v>1</v>
      </c>
      <c r="M100" s="33" t="str">
        <f>[1]шас6х4!AO36</f>
        <v>10.00R20 11R22,5</v>
      </c>
      <c r="N100" s="33">
        <f>[1]шас6х4!AP36</f>
        <v>350</v>
      </c>
      <c r="O100" s="33" t="str">
        <f>[1]шас6х4!AQ36</f>
        <v>шк-пет.</v>
      </c>
      <c r="P100" s="34" t="str">
        <f>[1]шас6х4!AR36</f>
        <v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v>
      </c>
      <c r="Q100" s="147"/>
    </row>
    <row r="101" spans="1:17" s="21" customFormat="1" ht="42" customHeight="1" x14ac:dyDescent="0.2">
      <c r="A101" s="54" t="s">
        <v>222</v>
      </c>
      <c r="B101" s="148">
        <f>[1]шас6х4!D41</f>
        <v>3542000</v>
      </c>
      <c r="C101" s="109">
        <f t="shared" si="2"/>
        <v>4250400</v>
      </c>
      <c r="D101" s="27" t="str">
        <f>[1]шас6х4!AF41</f>
        <v>6х4</v>
      </c>
      <c r="E101" s="27">
        <f>[1]шас6х4!AG41</f>
        <v>2</v>
      </c>
      <c r="F101" s="27">
        <f>[1]шас6х4!AH41</f>
        <v>17.899999999999999</v>
      </c>
      <c r="G101" s="27">
        <f>[1]шас6х4!AI41</f>
        <v>300</v>
      </c>
      <c r="H101" s="27">
        <f>[1]шас6х4!AJ41</f>
        <v>292</v>
      </c>
      <c r="I101" s="27" t="str">
        <f>[1]шас6х4!AK41</f>
        <v>ZF9</v>
      </c>
      <c r="J101" s="27">
        <f>[1]шас6х4!AL41</f>
        <v>5.43</v>
      </c>
      <c r="K101" s="27">
        <f>[1]шас6х4!AM41</f>
        <v>5780</v>
      </c>
      <c r="L101" s="27" t="str">
        <f>[1]шас6х4!AN41</f>
        <v>─</v>
      </c>
      <c r="M101" s="27" t="str">
        <f>[1]шас6х4!AO41</f>
        <v>11.00R20 11R22,5</v>
      </c>
      <c r="N101" s="27">
        <f>[1]шас6х4!AP41</f>
        <v>210</v>
      </c>
      <c r="O101" s="27" t="str">
        <f>[1]шас6х4!AQ41</f>
        <v>─</v>
      </c>
      <c r="P101" s="56" t="str">
        <f>[1]шас6х4!AR41</f>
        <v>МКБ, МОБ, дв. Cummins ISB6.7E5 300 (Е-5), ТНВД BOSCH, система нейтрализ. ОГ(AdBlue), Common Rail, КОМ ZF, аэродинам.козырек, ДЗК,  УВЭОС</v>
      </c>
      <c r="Q101" s="147"/>
    </row>
    <row r="102" spans="1:17" s="21" customFormat="1" ht="42" customHeight="1" x14ac:dyDescent="0.2">
      <c r="A102" s="54" t="s">
        <v>221</v>
      </c>
      <c r="B102" s="148">
        <f>[1]шас6х4!D42</f>
        <v>3542000</v>
      </c>
      <c r="C102" s="109">
        <f t="shared" si="2"/>
        <v>4250400</v>
      </c>
      <c r="D102" s="27" t="str">
        <f>[1]шас6х4!AF42</f>
        <v>6х4</v>
      </c>
      <c r="E102" s="27">
        <f>[1]шас6х4!AG42</f>
        <v>2</v>
      </c>
      <c r="F102" s="27">
        <f>[1]шас6х4!AH42</f>
        <v>17.34</v>
      </c>
      <c r="G102" s="27">
        <f>[1]шас6х4!AI42</f>
        <v>300</v>
      </c>
      <c r="H102" s="27">
        <f>[1]шас6х4!AJ42</f>
        <v>300</v>
      </c>
      <c r="I102" s="27" t="str">
        <f>[1]шас6х4!AK42</f>
        <v>ZF9</v>
      </c>
      <c r="J102" s="27">
        <f>[1]шас6х4!AL42</f>
        <v>4.9800000000000004</v>
      </c>
      <c r="K102" s="27">
        <f>[1]шас6х4!AM42</f>
        <v>5755</v>
      </c>
      <c r="L102" s="27" t="str">
        <f>[1]шас6х4!AN42</f>
        <v>─</v>
      </c>
      <c r="M102" s="27" t="str">
        <f>[1]шас6х4!AO42</f>
        <v>11.00R20 11R22,5</v>
      </c>
      <c r="N102" s="27">
        <f>[1]шас6х4!AP42</f>
        <v>210</v>
      </c>
      <c r="O102" s="27" t="str">
        <f>[1]шас6х4!AQ42</f>
        <v>─</v>
      </c>
      <c r="P102" s="56" t="str">
        <f>[1]шас6х4!AR42</f>
        <v>МКБ, МОБ, дв. КАМАЗ 740.705-300 (Е-5), ТНВД BOSCH, система нейтрализ. ОГ(AdBlue), Common Rail, КОМ ZF, аэродинам.козырек, ДЗК,  УВЭОС</v>
      </c>
      <c r="Q102" s="147"/>
    </row>
    <row r="103" spans="1:17" s="21" customFormat="1" ht="43.5" customHeight="1" x14ac:dyDescent="0.2">
      <c r="A103" s="54" t="s">
        <v>223</v>
      </c>
      <c r="B103" s="148">
        <f>[1]шас6х4!D43</f>
        <v>3629000</v>
      </c>
      <c r="C103" s="109">
        <f t="shared" si="2"/>
        <v>4354800</v>
      </c>
      <c r="D103" s="27" t="str">
        <f>[1]шас6х4!AF43</f>
        <v>6х4</v>
      </c>
      <c r="E103" s="28">
        <f>[1]шас6х4!AG43</f>
        <v>2</v>
      </c>
      <c r="F103" s="29">
        <f>[1]шас6х4!AH43</f>
        <v>17.635000000000002</v>
      </c>
      <c r="G103" s="30">
        <f>[1]шас6х4!AI43</f>
        <v>300</v>
      </c>
      <c r="H103" s="30">
        <f>[1]шас6х4!AJ43</f>
        <v>292</v>
      </c>
      <c r="I103" s="30" t="str">
        <f>[1]шас6х4!AK43</f>
        <v>ZF9</v>
      </c>
      <c r="J103" s="31">
        <f>[1]шас6х4!AL43</f>
        <v>5.43</v>
      </c>
      <c r="K103" s="30">
        <f>[1]шас6х4!AM43</f>
        <v>5780</v>
      </c>
      <c r="L103" s="33" t="str">
        <f>[1]шас6х4!AN43</f>
        <v>─</v>
      </c>
      <c r="M103" s="33" t="str">
        <f>[1]шас6х4!AO43</f>
        <v>11.00R20 11R22,5</v>
      </c>
      <c r="N103" s="33">
        <f>[1]шас6х4!AP43</f>
        <v>350</v>
      </c>
      <c r="O103" s="33" t="str">
        <f>[1]шас6х4!AQ43</f>
        <v>─</v>
      </c>
      <c r="P103" s="34" t="str">
        <f>[1]шас6х4!AR43</f>
        <v>МКБ, МОБ, дв. Cummins ISB6.7E5 300 (Е-5), ТНВД BOSCH, система нейтрализ. ОГ(AdBlue), Common Rail, КОМ FH 9767, аэродинам.козырек, ДЗК, выхлоп вверх, УВЭОС</v>
      </c>
      <c r="Q103" s="147" t="s">
        <v>307</v>
      </c>
    </row>
    <row r="104" spans="1:17" s="21" customFormat="1" ht="42" customHeight="1" x14ac:dyDescent="0.2">
      <c r="A104" s="54" t="s">
        <v>224</v>
      </c>
      <c r="B104" s="148">
        <f>[1]шас6х4!D44</f>
        <v>3708000</v>
      </c>
      <c r="C104" s="109">
        <f t="shared" si="2"/>
        <v>4449600</v>
      </c>
      <c r="D104" s="27" t="str">
        <f>[1]шас6х4!AF44</f>
        <v>6х4</v>
      </c>
      <c r="E104" s="28">
        <f>[1]шас6х4!AG44</f>
        <v>2</v>
      </c>
      <c r="F104" s="29">
        <f>[1]шас6х4!AH44</f>
        <v>16</v>
      </c>
      <c r="G104" s="30">
        <f>[1]шас6х4!AI44</f>
        <v>300</v>
      </c>
      <c r="H104" s="30">
        <f>[1]шас6х4!AJ44</f>
        <v>292</v>
      </c>
      <c r="I104" s="30" t="str">
        <f>[1]шас6х4!AK44</f>
        <v>ZF9</v>
      </c>
      <c r="J104" s="31">
        <f>[1]шас6х4!AL44</f>
        <v>5.94</v>
      </c>
      <c r="K104" s="30">
        <f>[1]шас6х4!AM44</f>
        <v>7560</v>
      </c>
      <c r="L104" s="33">
        <f>[1]шас6х4!AN44</f>
        <v>1</v>
      </c>
      <c r="M104" s="33" t="str">
        <f>[1]шас6х4!AO44</f>
        <v>11.00R20 11R22,5</v>
      </c>
      <c r="N104" s="33">
        <f>[1]шас6х4!AP44</f>
        <v>500</v>
      </c>
      <c r="O104" s="33" t="str">
        <f>[1]шас6х4!AQ44</f>
        <v>шк-пет.</v>
      </c>
      <c r="P104" s="34" t="str">
        <f>[1]шас6х4!AR44</f>
        <v xml:space="preserve">МКБ, МОБ, дв. Cummins ISB6.7E5 300 (Е-5), ТНВД BOSCH, система нейтрализ. ОГ(AdBlue), ДЗК, аэродинам.козырек, боковая защита, тахограф российского стандарта с блоком СКЗИ, УВЭОС </v>
      </c>
      <c r="Q104" s="147" t="s">
        <v>307</v>
      </c>
    </row>
    <row r="105" spans="1:17" s="91" customFormat="1" ht="42" customHeight="1" x14ac:dyDescent="0.2">
      <c r="A105" s="92" t="s">
        <v>225</v>
      </c>
      <c r="B105" s="148">
        <f>[1]шас6х4!D45</f>
        <v>3708000</v>
      </c>
      <c r="C105" s="149">
        <f t="shared" si="2"/>
        <v>4449600</v>
      </c>
      <c r="D105" s="96" t="str">
        <f>[1]шас6х4!AF45</f>
        <v>6х4</v>
      </c>
      <c r="E105" s="97">
        <f>[1]шас6х4!AG45</f>
        <v>2</v>
      </c>
      <c r="F105" s="98">
        <f>[1]шас6х4!AH45</f>
        <v>16</v>
      </c>
      <c r="G105" s="99">
        <f>[1]шас6х4!AI45</f>
        <v>300</v>
      </c>
      <c r="H105" s="99">
        <f>[1]шас6х4!AJ45</f>
        <v>300</v>
      </c>
      <c r="I105" s="99" t="str">
        <f>[1]шас6х4!AK45</f>
        <v>ZF9</v>
      </c>
      <c r="J105" s="100">
        <f>[1]шас6х4!AL45</f>
        <v>4.9800000000000004</v>
      </c>
      <c r="K105" s="99">
        <f>[1]шас6х4!AM45</f>
        <v>7545</v>
      </c>
      <c r="L105" s="97">
        <f>[1]шас6х4!AN45</f>
        <v>1</v>
      </c>
      <c r="M105" s="97" t="str">
        <f>[1]шас6х4!AO45</f>
        <v>11.00R20 11R22,5</v>
      </c>
      <c r="N105" s="97">
        <f>[1]шас6х4!AP45</f>
        <v>500</v>
      </c>
      <c r="O105" s="97" t="str">
        <f>[1]шас6х4!AQ45</f>
        <v>шк-пет.</v>
      </c>
      <c r="P105" s="101" t="str">
        <f>[1]шас6х4!AR45</f>
        <v xml:space="preserve">МКБ, МОБ,дв. КАМАЗ 740.705-300 (Е-5), ТНВД BOSCH, система нейтрализ. ОГ(AdBlue), ДЗК, аэродинам.козырек, боковая защита, тахограф российского стандарта с блоком СКЗИ, УВЭОС </v>
      </c>
      <c r="Q105" s="150" t="s">
        <v>307</v>
      </c>
    </row>
    <row r="106" spans="1:17" s="91" customFormat="1" ht="42" customHeight="1" x14ac:dyDescent="0.2">
      <c r="A106" s="92" t="s">
        <v>227</v>
      </c>
      <c r="B106" s="151">
        <f>'[1]шас тяж'!D17</f>
        <v>4107000</v>
      </c>
      <c r="C106" s="149">
        <f>B106*1.2</f>
        <v>4928400</v>
      </c>
      <c r="D106" s="96" t="str">
        <f>'[1]шас тяж'!AO17</f>
        <v>6х4</v>
      </c>
      <c r="E106" s="97">
        <f>'[1]шас тяж'!AP17</f>
        <v>2</v>
      </c>
      <c r="F106" s="98">
        <f>'[1]шас тяж'!AQ17</f>
        <v>23.675000000000001</v>
      </c>
      <c r="G106" s="99">
        <f>'[1]шас тяж'!AR17</f>
        <v>400</v>
      </c>
      <c r="H106" s="99">
        <f>'[1]шас тяж'!AS17</f>
        <v>400</v>
      </c>
      <c r="I106" s="99" t="str">
        <f>'[1]шас тяж'!AT17</f>
        <v>ZF16</v>
      </c>
      <c r="J106" s="100">
        <f>'[1]шас тяж'!AU17</f>
        <v>5.1100000000000003</v>
      </c>
      <c r="K106" s="99">
        <f>'[1]шас тяж'!AV17</f>
        <v>4780</v>
      </c>
      <c r="L106" s="97" t="str">
        <f>'[1]шас тяж'!AW17</f>
        <v>─</v>
      </c>
      <c r="M106" s="97" t="str">
        <f>'[1]шас тяж'!AX17</f>
        <v>315/80R22,5</v>
      </c>
      <c r="N106" s="97">
        <f>'[1]шас тяж'!AY17</f>
        <v>350</v>
      </c>
      <c r="O106" s="97" t="str">
        <f>'[1]шас тяж'!AZ17</f>
        <v>─</v>
      </c>
      <c r="P106" s="101" t="str">
        <f>'[1]шас тяж'!BA17</f>
        <v>МКБ, МОБ, дв. КАМАЗ-740.735-400 (E-5), топл. ап. BOSCH, система нейтрализ. ОГ(AdBlue),  ДЗК, КОМ c насосом, пневмоподв. каб., аэродинамич.козырек, боковая защита, тахограф российского стандарта с блоком СКЗИ, УВЭОС</v>
      </c>
      <c r="Q106" s="150"/>
    </row>
    <row r="107" spans="1:17" s="91" customFormat="1" ht="42" customHeight="1" x14ac:dyDescent="0.2">
      <c r="A107" s="92" t="s">
        <v>233</v>
      </c>
      <c r="B107" s="151">
        <f>'[1]шас тяж'!D23</f>
        <v>3963000</v>
      </c>
      <c r="C107" s="149">
        <f>B107*1.2</f>
        <v>4755600</v>
      </c>
      <c r="D107" s="96" t="str">
        <f>'[1]шас тяж'!AO23</f>
        <v>6х4</v>
      </c>
      <c r="E107" s="97">
        <f>'[1]шас тяж'!AP23</f>
        <v>2</v>
      </c>
      <c r="F107" s="98">
        <f>'[1]шас тяж'!AQ23</f>
        <v>23.2</v>
      </c>
      <c r="G107" s="99">
        <f>'[1]шас тяж'!AR23</f>
        <v>300</v>
      </c>
      <c r="H107" s="99">
        <f>'[1]шас тяж'!AS23</f>
        <v>292</v>
      </c>
      <c r="I107" s="99" t="str">
        <f>'[1]шас тяж'!AT23</f>
        <v>ZF9</v>
      </c>
      <c r="J107" s="100">
        <f>'[1]шас тяж'!AU23</f>
        <v>6.33</v>
      </c>
      <c r="K107" s="99">
        <f>'[1]шас тяж'!AV23</f>
        <v>5580</v>
      </c>
      <c r="L107" s="100" t="str">
        <f>'[1]шас тяж'!AW23</f>
        <v>─</v>
      </c>
      <c r="M107" s="100" t="str">
        <f>'[1]шас тяж'!AX23</f>
        <v>315/80R22,5</v>
      </c>
      <c r="N107" s="97">
        <f>'[1]шас тяж'!AY23</f>
        <v>350</v>
      </c>
      <c r="O107" s="100" t="str">
        <f>'[1]шас тяж'!AZ23</f>
        <v>─</v>
      </c>
      <c r="P107" s="104" t="str">
        <f>'[1]шас тяж'!BA23</f>
        <v>МКБ, МОБ, дв. Cummins ISB6.7E5 300 (Е-5), ТНВД BOSCH, система нейтрализ. ОГ (AdBlue), ДЗК, аэродинамич.козырек, боковая защита, пневмоподв.каб., УВЭОС</v>
      </c>
      <c r="Q107" s="150"/>
    </row>
    <row r="108" spans="1:17" s="21" customFormat="1" ht="53.25" customHeight="1" x14ac:dyDescent="0.2">
      <c r="A108" s="54" t="s">
        <v>234</v>
      </c>
      <c r="B108" s="151">
        <f>'[1]шас тяж'!D24</f>
        <v>4199000</v>
      </c>
      <c r="C108" s="109">
        <f t="shared" si="2"/>
        <v>5038800</v>
      </c>
      <c r="D108" s="27" t="str">
        <f>'[1]шас тяж'!AO24</f>
        <v>6х4</v>
      </c>
      <c r="E108" s="28">
        <f>'[1]шас тяж'!AP24</f>
        <v>2</v>
      </c>
      <c r="F108" s="29">
        <f>'[1]шас тяж'!AQ24</f>
        <v>23.175000000000001</v>
      </c>
      <c r="G108" s="30">
        <f>'[1]шас тяж'!AR24</f>
        <v>400</v>
      </c>
      <c r="H108" s="30">
        <f>'[1]шас тяж'!AS24</f>
        <v>400</v>
      </c>
      <c r="I108" s="30" t="str">
        <f>'[1]шас тяж'!AT24</f>
        <v>ZF16</v>
      </c>
      <c r="J108" s="31">
        <f>'[1]шас тяж'!AU24</f>
        <v>5.1100000000000003</v>
      </c>
      <c r="K108" s="30">
        <f>'[1]шас тяж'!AV24</f>
        <v>7680</v>
      </c>
      <c r="L108" s="33" t="str">
        <f>'[1]шас тяж'!AW24</f>
        <v>─</v>
      </c>
      <c r="M108" s="33" t="str">
        <f>'[1]шас тяж'!AX24</f>
        <v>315/80R22,5</v>
      </c>
      <c r="N108" s="33">
        <f>'[1]шас тяж'!AY24</f>
        <v>350</v>
      </c>
      <c r="O108" s="33" t="str">
        <f>'[1]шас тяж'!AZ24</f>
        <v>шк-пет.</v>
      </c>
      <c r="P108" s="34" t="str">
        <f>'[1]шас тяж'!BA24</f>
        <v xml:space="preserve">МКБ, МОБ, дв. КАМАЗ-740.735-400 (E-5), топл. ап. BOSCH, система нейтрализ. ОГ(AdBlue), КОМ c насосом, ДЗК, аэродинамич.козырек, боковая защита, пневмоподв. каб., тахограф российского стандарта с блоком СКЗИ, УВЭОС </v>
      </c>
      <c r="Q108" s="147" t="s">
        <v>308</v>
      </c>
    </row>
    <row r="109" spans="1:17" s="21" customFormat="1" ht="69" customHeight="1" x14ac:dyDescent="0.2">
      <c r="A109" s="54" t="s">
        <v>240</v>
      </c>
      <c r="B109" s="73">
        <f>'[1]шас тяж'!D30</f>
        <v>5471000</v>
      </c>
      <c r="C109" s="133">
        <f t="shared" si="2"/>
        <v>6565200</v>
      </c>
      <c r="D109" s="27" t="str">
        <f>'[1]шас тяж'!AO30</f>
        <v>6х4</v>
      </c>
      <c r="E109" s="28">
        <f>'[1]шас тяж'!AP30</f>
        <v>2</v>
      </c>
      <c r="F109" s="29">
        <f>'[1]шас тяж'!AQ30</f>
        <v>16.8</v>
      </c>
      <c r="G109" s="30">
        <f>'[1]шас тяж'!AR30</f>
        <v>401</v>
      </c>
      <c r="H109" s="30">
        <f>'[1]шас тяж'!AS30</f>
        <v>401</v>
      </c>
      <c r="I109" s="30" t="str">
        <f>'[1]шас тяж'!AT30</f>
        <v>ZF16</v>
      </c>
      <c r="J109" s="29">
        <f>'[1]шас тяж'!AU30</f>
        <v>3.7</v>
      </c>
      <c r="K109" s="30">
        <f>'[1]шас тяж'!AV30</f>
        <v>7500</v>
      </c>
      <c r="L109" s="33">
        <f>'[1]шас тяж'!AW30</f>
        <v>1</v>
      </c>
      <c r="M109" s="33" t="str">
        <f>'[1]шас тяж'!AX30</f>
        <v>315/80R22,5</v>
      </c>
      <c r="N109" s="30">
        <f>'[1]шас тяж'!AY30</f>
        <v>450</v>
      </c>
      <c r="O109" s="33" t="str">
        <f>'[1]шас тяж'!AZ30</f>
        <v>шк-пет.</v>
      </c>
      <c r="P109" s="34" t="str">
        <f>'[1]шас тяж'!BA30</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боковая защита, тахограф российского стандарта с блоком СКЗИ, ДЗК, УВЭОС</v>
      </c>
      <c r="Q109" s="147" t="s">
        <v>309</v>
      </c>
    </row>
    <row r="110" spans="1:17" s="21" customFormat="1" ht="70.5" customHeight="1" x14ac:dyDescent="0.2">
      <c r="A110" s="54" t="str">
        <f>'[1]шас тяж'!A32</f>
        <v>65208-1002-87(S5)</v>
      </c>
      <c r="B110" s="138">
        <f>'[1]шас тяж'!D32</f>
        <v>5485000</v>
      </c>
      <c r="C110" s="133">
        <f t="shared" si="2"/>
        <v>6582000</v>
      </c>
      <c r="D110" s="27" t="str">
        <f>'[1]шас тяж'!AO32</f>
        <v>6x2-2</v>
      </c>
      <c r="E110" s="27">
        <f>'[1]шас тяж'!AP32</f>
        <v>2</v>
      </c>
      <c r="F110" s="27">
        <f>'[1]шас тяж'!AQ32</f>
        <v>16.77</v>
      </c>
      <c r="G110" s="27">
        <f>'[1]шас тяж'!AR32</f>
        <v>401</v>
      </c>
      <c r="H110" s="27">
        <f>'[1]шас тяж'!AS32</f>
        <v>401</v>
      </c>
      <c r="I110" s="27" t="str">
        <f>'[1]шас тяж'!AT32</f>
        <v>ZF
12АS</v>
      </c>
      <c r="J110" s="27">
        <f>'[1]шас тяж'!AU32</f>
        <v>3.077</v>
      </c>
      <c r="K110" s="27">
        <f>'[1]шас тяж'!AV32</f>
        <v>7840</v>
      </c>
      <c r="L110" s="27">
        <f>'[1]шас тяж'!AW32</f>
        <v>1</v>
      </c>
      <c r="M110" s="27" t="str">
        <f>'[1]шас тяж'!AX32</f>
        <v>385/55 R22,5
315/70 R22,5</v>
      </c>
      <c r="N110" s="27">
        <f>'[1]шас тяж'!AY32</f>
        <v>450</v>
      </c>
      <c r="O110" s="27" t="str">
        <f>'[1]шас тяж'!AZ32</f>
        <v>шк-пет.</v>
      </c>
      <c r="P110" s="56" t="str">
        <f>'[1]шас тяж'!BA32</f>
        <v>дв. Mercedes-Benz OM457LA (Евро-5), система нейтрализ. ОГ(AdBlue), АКПП ZF 12AS2135, вед. мост Даймлер HL6 на пн.подвеске, МКБ, ECAS, EBS, ESP, ASR, задняя подъемная ось, кабина Daimler (низкая), кондиционер, боковая защита, отопитель каб. Webasto AT 2000 STC, тахограф российского стандарта с блоком СКЗИ, ДЗК, УВЭОС</v>
      </c>
      <c r="Q110" s="56"/>
    </row>
    <row r="111" spans="1:17" s="21" customFormat="1" ht="30" customHeight="1" x14ac:dyDescent="0.2">
      <c r="A111" s="54" t="s">
        <v>249</v>
      </c>
      <c r="B111" s="148">
        <f>[1]шас6х4!D48</f>
        <v>3988000</v>
      </c>
      <c r="C111" s="109">
        <f t="shared" si="2"/>
        <v>4785600</v>
      </c>
      <c r="D111" s="27" t="str">
        <f>[1]шас6х4!AF48</f>
        <v>8х4</v>
      </c>
      <c r="E111" s="28">
        <f>[1]шас6х4!AG48</f>
        <v>2</v>
      </c>
      <c r="F111" s="29">
        <f>[1]шас6х4!AH48</f>
        <v>22</v>
      </c>
      <c r="G111" s="30">
        <f>[1]шас6х4!AI48</f>
        <v>300</v>
      </c>
      <c r="H111" s="30">
        <f>[1]шас6х4!AJ48</f>
        <v>292</v>
      </c>
      <c r="I111" s="30" t="str">
        <f>[1]шас6х4!AK48</f>
        <v>ZF9</v>
      </c>
      <c r="J111" s="31">
        <f>[1]шас6х4!AL48</f>
        <v>7.22</v>
      </c>
      <c r="K111" s="30">
        <f>[1]шас6х4!AM48</f>
        <v>5685</v>
      </c>
      <c r="L111" s="33" t="str">
        <f>[1]шас6х4!AN48</f>
        <v>─</v>
      </c>
      <c r="M111" s="33" t="str">
        <f>[1]шас6х4!AO48</f>
        <v>11.00R20 11R22,5</v>
      </c>
      <c r="N111" s="33">
        <f>[1]шас6х4!AP48</f>
        <v>210</v>
      </c>
      <c r="O111" s="33" t="str">
        <f>[1]шас6х4!AQ48</f>
        <v>─</v>
      </c>
      <c r="P111" s="34" t="str">
        <f>[1]шас6х4!AR48</f>
        <v>МКБ, МОБ, дв. Cummins ISB6.7E5 300 (Е-5), ТНВД BOSCH, система нейтрализ. ОГ(AdBlue), Common Rail, КОМ ZF (OMFB), УВЭОС, ДЗК</v>
      </c>
      <c r="Q111" s="147" t="s">
        <v>310</v>
      </c>
    </row>
    <row r="112" spans="1:17" s="21" customFormat="1" ht="55.5" customHeight="1" x14ac:dyDescent="0.2">
      <c r="A112" s="54" t="s">
        <v>254</v>
      </c>
      <c r="B112" s="148">
        <f>'[1]шас тяж'!D40</f>
        <v>5448000</v>
      </c>
      <c r="C112" s="109">
        <f t="shared" si="2"/>
        <v>6537600</v>
      </c>
      <c r="D112" s="27" t="str">
        <f>'[1]шас тяж'!AO40</f>
        <v>6x4</v>
      </c>
      <c r="E112" s="27">
        <f>'[1]шас тяж'!AP40</f>
        <v>2</v>
      </c>
      <c r="F112" s="27">
        <f>'[1]шас тяж'!AQ40</f>
        <v>30</v>
      </c>
      <c r="G112" s="27">
        <f>'[1]шас тяж'!AR40</f>
        <v>401</v>
      </c>
      <c r="H112" s="27">
        <f>'[1]шас тяж'!AS40</f>
        <v>401</v>
      </c>
      <c r="I112" s="27" t="str">
        <f>'[1]шас тяж'!AT40</f>
        <v>ZF16</v>
      </c>
      <c r="J112" s="27">
        <f>'[1]шас тяж'!AU40</f>
        <v>5.2619999999999996</v>
      </c>
      <c r="K112" s="27">
        <f>'[1]шас тяж'!AV40</f>
        <v>5015</v>
      </c>
      <c r="L112" s="27" t="str">
        <f>'[1]шас тяж'!AW40</f>
        <v>─</v>
      </c>
      <c r="M112" s="27" t="str">
        <f>'[1]шас тяж'!AX40</f>
        <v>12.00R24</v>
      </c>
      <c r="N112" s="27">
        <f>'[1]шас тяж'!AY40</f>
        <v>350</v>
      </c>
      <c r="O112" s="27" t="str">
        <f>'[1]шас тяж'!AZ40</f>
        <v>─</v>
      </c>
      <c r="P112" s="56" t="str">
        <f>'[1]шас тяж'!BA40</f>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
      <c r="Q112" s="147"/>
    </row>
    <row r="113" spans="1:17" s="21" customFormat="1" ht="63.75" x14ac:dyDescent="0.2">
      <c r="A113" s="54" t="s">
        <v>255</v>
      </c>
      <c r="B113" s="73">
        <f>'[1]шас тяж'!D41</f>
        <v>5767000</v>
      </c>
      <c r="C113" s="133">
        <f t="shared" si="2"/>
        <v>6920400</v>
      </c>
      <c r="D113" s="27" t="str">
        <f>'[1]шас тяж'!AO41</f>
        <v>6x4</v>
      </c>
      <c r="E113" s="28">
        <f>'[1]шас тяж'!AP41</f>
        <v>2</v>
      </c>
      <c r="F113" s="29">
        <f>'[1]шас тяж'!AQ41</f>
        <v>29.6</v>
      </c>
      <c r="G113" s="30">
        <f>'[1]шас тяж'!AR41</f>
        <v>428</v>
      </c>
      <c r="H113" s="30">
        <f>'[1]шас тяж'!AS41</f>
        <v>428</v>
      </c>
      <c r="I113" s="30" t="str">
        <f>'[1]шас тяж'!AT41</f>
        <v>ZF16</v>
      </c>
      <c r="J113" s="29">
        <f>'[1]шас тяж'!AU41</f>
        <v>5.2619999999999996</v>
      </c>
      <c r="K113" s="30">
        <f>'[1]шас тяж'!AV41</f>
        <v>7400</v>
      </c>
      <c r="L113" s="33">
        <f>'[1]шас тяж'!AW41</f>
        <v>1</v>
      </c>
      <c r="M113" s="33" t="str">
        <f>'[1]шас тяж'!AX41</f>
        <v>12.00R24</v>
      </c>
      <c r="N113" s="30">
        <f>'[1]шас тяж'!AY41</f>
        <v>500</v>
      </c>
      <c r="O113" s="33" t="str">
        <f>'[1]шас тяж'!AZ41</f>
        <v>шк-пет.</v>
      </c>
      <c r="P113" s="34" t="str">
        <f>'[1]шас тяж'!BA41</f>
        <v>дв. Mercedes-Benz OM457LA (Евро-5), система нейтрализ. ОГ(AdBlue), КПП ZF 16S2225TO, вед. мосты Hande 16т., МКБ, МОБ, ASR, каб. Daimler (низкая), кондиционер, отопитель каб. Webasto AT 2000 STC, тахограф российского стандарта с блоком СКЗИ, ДЗК, УВЭОС, боковая защита</v>
      </c>
      <c r="Q113" s="147" t="s">
        <v>311</v>
      </c>
    </row>
    <row r="114" spans="1:17" s="21" customFormat="1" ht="63.75" x14ac:dyDescent="0.2">
      <c r="A114" s="61" t="s">
        <v>256</v>
      </c>
      <c r="B114" s="152">
        <f>'[1]шас тяж'!D42</f>
        <v>6391000</v>
      </c>
      <c r="C114" s="133">
        <f t="shared" si="2"/>
        <v>7669200</v>
      </c>
      <c r="D114" s="58" t="str">
        <f>'[1]шас тяж'!AO42</f>
        <v xml:space="preserve"> 6x6</v>
      </c>
      <c r="E114" s="58">
        <f>'[1]шас тяж'!AP42</f>
        <v>2</v>
      </c>
      <c r="F114" s="58">
        <f>'[1]шас тяж'!AQ42</f>
        <v>29.1</v>
      </c>
      <c r="G114" s="58">
        <f>'[1]шас тяж'!AR42</f>
        <v>401</v>
      </c>
      <c r="H114" s="58">
        <f>'[1]шас тяж'!AS42</f>
        <v>401</v>
      </c>
      <c r="I114" s="58" t="str">
        <f>'[1]шас тяж'!AT42</f>
        <v>ZF16</v>
      </c>
      <c r="J114" s="58">
        <f>'[1]шас тяж'!AU42</f>
        <v>5.2619999999999996</v>
      </c>
      <c r="K114" s="58">
        <f>'[1]шас тяж'!AV42</f>
        <v>5015</v>
      </c>
      <c r="L114" s="58">
        <f>'[1]шас тяж'!AW42</f>
        <v>1</v>
      </c>
      <c r="M114" s="58" t="str">
        <f>'[1]шас тяж'!AX42</f>
        <v>12.00R24</v>
      </c>
      <c r="N114" s="58">
        <f>'[1]шас тяж'!AY42</f>
        <v>350</v>
      </c>
      <c r="O114" s="58" t="str">
        <f>'[1]шас тяж'!AZ42</f>
        <v>─</v>
      </c>
      <c r="P114" s="60" t="str">
        <f>'[1]шас тяж'!BA42</f>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 боковая защита</v>
      </c>
      <c r="Q114" s="153"/>
    </row>
    <row r="115" spans="1:17" s="21" customFormat="1" ht="64.5" thickBot="1" x14ac:dyDescent="0.25">
      <c r="A115" s="54" t="s">
        <v>257</v>
      </c>
      <c r="B115" s="73">
        <f>'[1]шас тяж'!D43</f>
        <v>6454000</v>
      </c>
      <c r="C115" s="133">
        <f t="shared" si="2"/>
        <v>7744800</v>
      </c>
      <c r="D115" s="27" t="str">
        <f>'[1]шас тяж'!AO43</f>
        <v xml:space="preserve"> 6x6</v>
      </c>
      <c r="E115" s="33">
        <f>'[1]шас тяж'!AP43</f>
        <v>2</v>
      </c>
      <c r="F115" s="33">
        <f>'[1]шас тяж'!AQ43</f>
        <v>29.1</v>
      </c>
      <c r="G115" s="33">
        <f>'[1]шас тяж'!AR43</f>
        <v>401</v>
      </c>
      <c r="H115" s="33">
        <f>'[1]шас тяж'!AS43</f>
        <v>401</v>
      </c>
      <c r="I115" s="33" t="str">
        <f>'[1]шас тяж'!AT43</f>
        <v>ZF16</v>
      </c>
      <c r="J115" s="33">
        <f>'[1]шас тяж'!AU43</f>
        <v>5.2619999999999996</v>
      </c>
      <c r="K115" s="33">
        <f>'[1]шас тяж'!AV43</f>
        <v>5015</v>
      </c>
      <c r="L115" s="33">
        <f>'[1]шас тяж'!AW43</f>
        <v>1</v>
      </c>
      <c r="M115" s="33" t="str">
        <f>'[1]шас тяж'!AX43</f>
        <v>12.00R24</v>
      </c>
      <c r="N115" s="33">
        <f>'[1]шас тяж'!AY43</f>
        <v>350</v>
      </c>
      <c r="O115" s="33" t="str">
        <f>'[1]шас тяж'!AZ43</f>
        <v>─</v>
      </c>
      <c r="P115" s="110" t="str">
        <f>'[1]шас тяж'!BA43</f>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 боковая защита</v>
      </c>
      <c r="Q115" s="154"/>
    </row>
    <row r="116" spans="1:17" s="21" customFormat="1" ht="63.75" x14ac:dyDescent="0.2">
      <c r="A116" s="54" t="s">
        <v>258</v>
      </c>
      <c r="B116" s="73">
        <f>'[1]шас тяж'!D44</f>
        <v>6172000</v>
      </c>
      <c r="C116" s="133">
        <f t="shared" si="2"/>
        <v>7406400</v>
      </c>
      <c r="D116" s="27" t="str">
        <f>'[1]шас тяж'!AO44</f>
        <v>8х4</v>
      </c>
      <c r="E116" s="33">
        <f>'[1]шас тяж'!AP44</f>
        <v>2</v>
      </c>
      <c r="F116" s="33">
        <f>'[1]шас тяж'!AQ44</f>
        <v>37.549999999999997</v>
      </c>
      <c r="G116" s="33">
        <f>'[1]шас тяж'!AR44</f>
        <v>428</v>
      </c>
      <c r="H116" s="33">
        <f>'[1]шас тяж'!AS44</f>
        <v>428</v>
      </c>
      <c r="I116" s="33" t="str">
        <f>'[1]шас тяж'!AT44</f>
        <v>ZF16</v>
      </c>
      <c r="J116" s="33">
        <f>'[1]шас тяж'!AU44</f>
        <v>5.2619999999999996</v>
      </c>
      <c r="K116" s="33">
        <f>'[1]шас тяж'!AV44</f>
        <v>6070</v>
      </c>
      <c r="L116" s="33" t="str">
        <f>'[1]шас тяж'!AW44</f>
        <v>─</v>
      </c>
      <c r="M116" s="33" t="str">
        <f>'[1]шас тяж'!AX44</f>
        <v>12.00R24</v>
      </c>
      <c r="N116" s="33">
        <f>'[1]шас тяж'!AY44</f>
        <v>350</v>
      </c>
      <c r="O116" s="33" t="str">
        <f>'[1]шас тяж'!AZ44</f>
        <v>-</v>
      </c>
      <c r="P116" s="110" t="str">
        <f>'[1]шас тяж'!BA44</f>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
      <c r="Q116" s="155"/>
    </row>
    <row r="117" spans="1:17" s="21" customFormat="1" ht="63.75" x14ac:dyDescent="0.2">
      <c r="A117" s="54" t="s">
        <v>259</v>
      </c>
      <c r="B117" s="73">
        <f>'[1]шас тяж'!D45</f>
        <v>6099000</v>
      </c>
      <c r="C117" s="133">
        <f t="shared" si="2"/>
        <v>7318800</v>
      </c>
      <c r="D117" s="27" t="str">
        <f>'[1]шас тяж'!AO45</f>
        <v>8х4</v>
      </c>
      <c r="E117" s="33">
        <f>'[1]шас тяж'!AP45</f>
        <v>2</v>
      </c>
      <c r="F117" s="33">
        <f>'[1]шас тяж'!AQ45</f>
        <v>37.549999999999997</v>
      </c>
      <c r="G117" s="33">
        <f>'[1]шас тяж'!AR45</f>
        <v>428</v>
      </c>
      <c r="H117" s="33">
        <f>'[1]шас тяж'!AS45</f>
        <v>428</v>
      </c>
      <c r="I117" s="33" t="str">
        <f>'[1]шас тяж'!AT45</f>
        <v>ZF16</v>
      </c>
      <c r="J117" s="33">
        <f>'[1]шас тяж'!AU45</f>
        <v>5.2619999999999996</v>
      </c>
      <c r="K117" s="33">
        <f>'[1]шас тяж'!AV45</f>
        <v>7995</v>
      </c>
      <c r="L117" s="33" t="str">
        <f>'[1]шас тяж'!AW45</f>
        <v>─</v>
      </c>
      <c r="M117" s="33" t="str">
        <f>'[1]шас тяж'!AX45</f>
        <v>385/65 R22,5
315/80 R22,5</v>
      </c>
      <c r="N117" s="33">
        <f>'[1]шас тяж'!AY45</f>
        <v>350</v>
      </c>
      <c r="O117" s="33" t="str">
        <f>'[1]шас тяж'!AZ45</f>
        <v>шк-пет.</v>
      </c>
      <c r="P117" s="110" t="str">
        <f>'[1]шас тяж'!BA45</f>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v>
      </c>
      <c r="Q117" s="155"/>
    </row>
    <row r="118" spans="1:17" s="21" customFormat="1" ht="64.5" thickBot="1" x14ac:dyDescent="0.25">
      <c r="A118" s="76" t="s">
        <v>260</v>
      </c>
      <c r="B118" s="69">
        <f>'[1]шас тяж'!D46</f>
        <v>6235000</v>
      </c>
      <c r="C118" s="139">
        <f t="shared" si="2"/>
        <v>7482000</v>
      </c>
      <c r="D118" s="77" t="str">
        <f>'[1]шас тяж'!AO46</f>
        <v>8х4</v>
      </c>
      <c r="E118" s="83">
        <f>'[1]шас тяж'!AP46</f>
        <v>2</v>
      </c>
      <c r="F118" s="83">
        <f>'[1]шас тяж'!AQ46</f>
        <v>37.549999999999997</v>
      </c>
      <c r="G118" s="83">
        <f>'[1]шас тяж'!AR46</f>
        <v>428</v>
      </c>
      <c r="H118" s="83">
        <f>'[1]шас тяж'!AS46</f>
        <v>428</v>
      </c>
      <c r="I118" s="83" t="str">
        <f>'[1]шас тяж'!AT46</f>
        <v>ZF16</v>
      </c>
      <c r="J118" s="83">
        <f>'[1]шас тяж'!AU46</f>
        <v>5.2619999999999996</v>
      </c>
      <c r="K118" s="83">
        <f>'[1]шас тяж'!AV46</f>
        <v>6070</v>
      </c>
      <c r="L118" s="83">
        <f>'[1]шас тяж'!AW46</f>
        <v>1</v>
      </c>
      <c r="M118" s="83" t="str">
        <f>'[1]шас тяж'!AX46</f>
        <v>12.00R24</v>
      </c>
      <c r="N118" s="83">
        <f>'[1]шас тяж'!AY46</f>
        <v>350</v>
      </c>
      <c r="O118" s="83" t="str">
        <f>'[1]шас тяж'!AZ46</f>
        <v>-</v>
      </c>
      <c r="P118" s="113" t="str">
        <f>'[1]шас тяж'!BA46</f>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
      <c r="Q118" s="155"/>
    </row>
    <row r="119" spans="1:17" ht="15.75" customHeight="1" x14ac:dyDescent="0.2">
      <c r="A119" s="156" t="s">
        <v>312</v>
      </c>
      <c r="P119" s="157"/>
      <c r="Q119" s="157"/>
    </row>
    <row r="120" spans="1:17" s="156" customFormat="1" ht="14.25" x14ac:dyDescent="0.2">
      <c r="A120" s="226" t="s">
        <v>261</v>
      </c>
      <c r="B120" s="226"/>
      <c r="C120" s="226"/>
      <c r="D120" s="226"/>
      <c r="E120" s="226"/>
      <c r="F120" s="226"/>
      <c r="G120" s="226"/>
      <c r="H120" s="226"/>
      <c r="I120" s="226"/>
      <c r="J120" s="226"/>
      <c r="K120" s="226"/>
      <c r="L120" s="226"/>
      <c r="M120" s="226"/>
      <c r="N120" s="226"/>
      <c r="O120" s="226"/>
      <c r="P120" s="226"/>
      <c r="Q120" s="158"/>
    </row>
    <row r="121" spans="1:17" s="156" customFormat="1" x14ac:dyDescent="0.2">
      <c r="A121" s="224" t="s">
        <v>262</v>
      </c>
      <c r="B121" s="224"/>
      <c r="C121" s="224"/>
      <c r="D121" s="224"/>
      <c r="E121" s="224"/>
      <c r="F121" s="224"/>
      <c r="G121" s="224"/>
      <c r="H121" s="224"/>
      <c r="I121" s="224"/>
      <c r="J121" s="224"/>
      <c r="K121" s="224"/>
      <c r="L121" s="224"/>
      <c r="M121" s="224"/>
      <c r="N121" s="224"/>
      <c r="O121" s="224"/>
      <c r="P121" s="224"/>
      <c r="Q121" s="115"/>
    </row>
    <row r="122" spans="1:17" s="156" customFormat="1" ht="13.5" customHeight="1" x14ac:dyDescent="0.2">
      <c r="A122" s="224" t="s">
        <v>263</v>
      </c>
      <c r="B122" s="224"/>
      <c r="C122" s="224"/>
      <c r="D122" s="224"/>
      <c r="E122" s="224"/>
      <c r="F122" s="224"/>
      <c r="G122" s="224"/>
      <c r="H122" s="224"/>
      <c r="I122" s="224"/>
      <c r="J122" s="224"/>
      <c r="K122" s="224"/>
      <c r="L122" s="224"/>
      <c r="M122" s="224"/>
      <c r="N122" s="224"/>
      <c r="O122" s="224"/>
      <c r="P122" s="224"/>
      <c r="Q122" s="115"/>
    </row>
    <row r="123" spans="1:17" s="156" customFormat="1" ht="27" customHeight="1" x14ac:dyDescent="0.2">
      <c r="A123" s="224" t="s">
        <v>264</v>
      </c>
      <c r="B123" s="224"/>
      <c r="C123" s="224"/>
      <c r="D123" s="224"/>
      <c r="E123" s="224"/>
      <c r="F123" s="224"/>
      <c r="G123" s="224"/>
      <c r="H123" s="224"/>
      <c r="I123" s="224"/>
      <c r="J123" s="224"/>
      <c r="K123" s="224"/>
      <c r="L123" s="224"/>
      <c r="M123" s="224"/>
      <c r="N123" s="224"/>
      <c r="O123" s="224"/>
      <c r="P123" s="224"/>
      <c r="Q123" s="115"/>
    </row>
    <row r="124" spans="1:17" s="156" customFormat="1" ht="26.25" customHeight="1" x14ac:dyDescent="0.2">
      <c r="A124" s="224" t="s">
        <v>265</v>
      </c>
      <c r="B124" s="224"/>
      <c r="C124" s="224"/>
      <c r="D124" s="224"/>
      <c r="E124" s="224"/>
      <c r="F124" s="224"/>
      <c r="G124" s="224"/>
      <c r="H124" s="224"/>
      <c r="I124" s="224"/>
      <c r="J124" s="224"/>
      <c r="K124" s="224"/>
      <c r="L124" s="224"/>
      <c r="M124" s="224"/>
      <c r="N124" s="224"/>
      <c r="O124" s="224"/>
      <c r="P124" s="224"/>
      <c r="Q124" s="115"/>
    </row>
    <row r="125" spans="1:17" s="156" customFormat="1" x14ac:dyDescent="0.2">
      <c r="A125" s="224" t="s">
        <v>266</v>
      </c>
      <c r="B125" s="224"/>
      <c r="C125" s="224"/>
      <c r="D125" s="224"/>
      <c r="E125" s="224"/>
      <c r="F125" s="224"/>
      <c r="G125" s="224"/>
      <c r="H125" s="224"/>
      <c r="I125" s="224"/>
      <c r="J125" s="224"/>
      <c r="K125" s="224"/>
      <c r="L125" s="224"/>
      <c r="M125" s="224"/>
      <c r="N125" s="224"/>
      <c r="O125" s="224"/>
      <c r="P125" s="224"/>
      <c r="Q125" s="115"/>
    </row>
    <row r="126" spans="1:17" s="156" customFormat="1" x14ac:dyDescent="0.2">
      <c r="A126" s="224" t="s">
        <v>267</v>
      </c>
      <c r="B126" s="224"/>
      <c r="C126" s="224"/>
      <c r="D126" s="224"/>
      <c r="E126" s="224"/>
      <c r="F126" s="224"/>
      <c r="G126" s="224"/>
      <c r="H126" s="224"/>
      <c r="I126" s="224"/>
      <c r="J126" s="224"/>
      <c r="K126" s="224"/>
      <c r="L126" s="224"/>
      <c r="M126" s="224"/>
      <c r="N126" s="224"/>
      <c r="O126" s="224"/>
      <c r="P126" s="224"/>
      <c r="Q126" s="115"/>
    </row>
    <row r="127" spans="1:17" s="156" customFormat="1" ht="28.5" customHeight="1" x14ac:dyDescent="0.2">
      <c r="A127" s="224" t="s">
        <v>268</v>
      </c>
      <c r="B127" s="224"/>
      <c r="C127" s="224"/>
      <c r="D127" s="224"/>
      <c r="E127" s="224"/>
      <c r="F127" s="224"/>
      <c r="G127" s="224"/>
      <c r="H127" s="224"/>
      <c r="I127" s="224"/>
      <c r="J127" s="224"/>
      <c r="K127" s="224"/>
      <c r="L127" s="224"/>
      <c r="M127" s="224"/>
      <c r="N127" s="224"/>
      <c r="O127" s="224"/>
      <c r="P127" s="224"/>
      <c r="Q127" s="115"/>
    </row>
    <row r="128" spans="1:17" s="156" customFormat="1" x14ac:dyDescent="0.2">
      <c r="A128" s="224" t="s">
        <v>269</v>
      </c>
      <c r="B128" s="224"/>
      <c r="C128" s="224"/>
      <c r="D128" s="224"/>
      <c r="E128" s="224"/>
      <c r="F128" s="224"/>
      <c r="G128" s="224"/>
      <c r="H128" s="224"/>
      <c r="I128" s="224"/>
      <c r="J128" s="224"/>
      <c r="K128" s="224"/>
      <c r="L128" s="224"/>
      <c r="M128" s="224"/>
      <c r="N128" s="224"/>
      <c r="O128" s="224"/>
      <c r="P128" s="224"/>
      <c r="Q128" s="115"/>
    </row>
    <row r="129" spans="1:17" s="156" customFormat="1" x14ac:dyDescent="0.2">
      <c r="A129" s="225" t="s">
        <v>270</v>
      </c>
      <c r="B129" s="225"/>
      <c r="C129" s="225"/>
      <c r="D129" s="225"/>
      <c r="E129" s="225"/>
      <c r="F129" s="225"/>
      <c r="G129" s="225"/>
      <c r="H129" s="225"/>
      <c r="I129" s="225"/>
      <c r="J129" s="225"/>
      <c r="K129" s="225"/>
      <c r="L129" s="225"/>
      <c r="M129" s="225"/>
      <c r="N129" s="225"/>
      <c r="O129" s="225"/>
      <c r="P129" s="225"/>
      <c r="Q129" s="116"/>
    </row>
    <row r="130" spans="1:17" s="156" customFormat="1" ht="4.5" customHeight="1" x14ac:dyDescent="0.2">
      <c r="A130" s="116"/>
      <c r="B130" s="116"/>
      <c r="C130" s="116"/>
      <c r="D130" s="116"/>
      <c r="E130" s="116"/>
      <c r="F130" s="116"/>
      <c r="G130" s="116"/>
      <c r="H130" s="116"/>
      <c r="I130" s="116"/>
      <c r="J130" s="116"/>
      <c r="K130" s="116"/>
      <c r="L130" s="116"/>
      <c r="M130" s="116"/>
      <c r="N130" s="116"/>
      <c r="O130" s="116"/>
      <c r="P130" s="116"/>
      <c r="Q130" s="116"/>
    </row>
    <row r="131" spans="1:17" ht="20.25" customHeight="1" x14ac:dyDescent="0.2">
      <c r="A131" s="156" t="s">
        <v>271</v>
      </c>
      <c r="P131" s="157"/>
      <c r="Q131" s="157"/>
    </row>
    <row r="132" spans="1:17" ht="11.25" customHeight="1" x14ac:dyDescent="0.2">
      <c r="A132" s="159"/>
    </row>
    <row r="133" spans="1:17" ht="18.75" x14ac:dyDescent="0.3">
      <c r="A133" s="117" t="s">
        <v>272</v>
      </c>
      <c r="B133" s="118"/>
      <c r="C133" s="118"/>
      <c r="D133" s="118"/>
      <c r="E133" s="118"/>
      <c r="F133" s="121"/>
      <c r="G133" s="118"/>
      <c r="H133" s="118"/>
      <c r="I133" s="122"/>
      <c r="J133" s="119"/>
      <c r="K133" s="123"/>
    </row>
    <row r="134" spans="1:17" ht="18.75" x14ac:dyDescent="0.3">
      <c r="A134" s="125" t="s">
        <v>273</v>
      </c>
      <c r="B134" s="118"/>
      <c r="C134" s="118"/>
      <c r="D134" s="118"/>
      <c r="E134" s="118"/>
      <c r="F134" s="121"/>
      <c r="G134" s="118"/>
      <c r="H134" s="118"/>
      <c r="I134" s="122"/>
      <c r="J134" s="119"/>
      <c r="K134" s="123"/>
      <c r="P134" s="125" t="s">
        <v>274</v>
      </c>
      <c r="Q134" s="125"/>
    </row>
  </sheetData>
  <autoFilter ref="A12:Q129"/>
  <mergeCells count="31">
    <mergeCell ref="A7:P7"/>
    <mergeCell ref="A8:P8"/>
    <mergeCell ref="A11:A12"/>
    <mergeCell ref="B11:C11"/>
    <mergeCell ref="D11:D12"/>
    <mergeCell ref="E11:E12"/>
    <mergeCell ref="F11:F12"/>
    <mergeCell ref="G11:H11"/>
    <mergeCell ref="I11:I12"/>
    <mergeCell ref="J11:J12"/>
    <mergeCell ref="Q11:Q12"/>
    <mergeCell ref="A13:P13"/>
    <mergeCell ref="A18:P18"/>
    <mergeCell ref="A35:P35"/>
    <mergeCell ref="A126:P126"/>
    <mergeCell ref="A60:P60"/>
    <mergeCell ref="K11:K12"/>
    <mergeCell ref="L11:L12"/>
    <mergeCell ref="M11:M12"/>
    <mergeCell ref="N11:N12"/>
    <mergeCell ref="O11:O12"/>
    <mergeCell ref="P11:P12"/>
    <mergeCell ref="A127:P127"/>
    <mergeCell ref="A128:P128"/>
    <mergeCell ref="A129:P129"/>
    <mergeCell ref="A120:P120"/>
    <mergeCell ref="A121:P121"/>
    <mergeCell ref="A122:P122"/>
    <mergeCell ref="A123:P123"/>
    <mergeCell ref="A124:P124"/>
    <mergeCell ref="A125:P125"/>
  </mergeCells>
  <printOptions horizontalCentered="1"/>
  <pageMargins left="0.19685039370078741" right="0.19685039370078741" top="0.19685039370078741" bottom="0.19685039370078741" header="0.19685039370078741" footer="0.11811023622047245"/>
  <pageSetup paperSize="9" scale="76" fitToHeight="25"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pageSetUpPr fitToPage="1"/>
  </sheetPr>
  <dimension ref="A1:Q142"/>
  <sheetViews>
    <sheetView view="pageBreakPreview" topLeftCell="A112" zoomScale="98" zoomScaleNormal="100" zoomScaleSheetLayoutView="98" workbookViewId="0">
      <selection activeCell="A117" sqref="A117:XFD121"/>
    </sheetView>
  </sheetViews>
  <sheetFormatPr defaultRowHeight="12.75" x14ac:dyDescent="0.2"/>
  <cols>
    <col min="1" max="1" width="19.42578125" style="14" customWidth="1"/>
    <col min="2" max="2" width="13.42578125" style="3" customWidth="1"/>
    <col min="3" max="3" width="12.28515625" style="7" customWidth="1"/>
    <col min="4" max="4" width="6.42578125" style="6" customWidth="1"/>
    <col min="5" max="5" width="4.7109375" style="7" customWidth="1"/>
    <col min="6" max="6" width="7.7109375" style="8" customWidth="1"/>
    <col min="7" max="7" width="6.42578125" style="9" customWidth="1"/>
    <col min="8" max="8" width="8.28515625" style="9" customWidth="1"/>
    <col min="9" max="9" width="6.85546875" style="9" customWidth="1"/>
    <col min="10" max="10" width="5.140625" style="4" customWidth="1"/>
    <col min="11" max="11" width="7.42578125" style="10" customWidth="1"/>
    <col min="12" max="12" width="7.7109375" style="6" customWidth="1"/>
    <col min="13" max="13" width="10.85546875" style="6" customWidth="1"/>
    <col min="14" max="14" width="8.28515625" style="6" customWidth="1"/>
    <col min="15" max="15" width="9.5703125" style="6" customWidth="1"/>
    <col min="16" max="16" width="57.7109375" style="124" customWidth="1"/>
    <col min="17" max="17" width="47.42578125" style="124" customWidth="1"/>
    <col min="18" max="16384" width="9.140625" style="1"/>
  </cols>
  <sheetData>
    <row r="1" spans="1:17" ht="20.25" x14ac:dyDescent="0.3">
      <c r="A1" s="2"/>
      <c r="P1" s="127" t="s">
        <v>275</v>
      </c>
      <c r="Q1" s="127"/>
    </row>
    <row r="2" spans="1:17" ht="20.25" x14ac:dyDescent="0.3">
      <c r="A2" s="2"/>
      <c r="P2" s="127" t="s">
        <v>276</v>
      </c>
      <c r="Q2" s="127"/>
    </row>
    <row r="3" spans="1:17" ht="20.25" x14ac:dyDescent="0.3">
      <c r="A3" s="2"/>
      <c r="P3" s="127" t="s">
        <v>277</v>
      </c>
      <c r="Q3" s="127"/>
    </row>
    <row r="4" spans="1:17" ht="20.25" x14ac:dyDescent="0.3">
      <c r="A4" s="2"/>
      <c r="P4" s="127" t="s">
        <v>278</v>
      </c>
      <c r="Q4" s="127"/>
    </row>
    <row r="5" spans="1:17" ht="20.25" x14ac:dyDescent="0.3">
      <c r="A5" s="2"/>
      <c r="P5" s="127" t="s">
        <v>279</v>
      </c>
      <c r="Q5" s="127"/>
    </row>
    <row r="6" spans="1:17" ht="29.25" customHeight="1" x14ac:dyDescent="0.3">
      <c r="A6" s="2"/>
      <c r="P6" s="11"/>
      <c r="Q6" s="11"/>
    </row>
    <row r="7" spans="1:17" ht="24.75" customHeight="1" x14ac:dyDescent="0.2">
      <c r="A7" s="243" t="s">
        <v>313</v>
      </c>
      <c r="B7" s="243"/>
      <c r="C7" s="243"/>
      <c r="D7" s="243"/>
      <c r="E7" s="243"/>
      <c r="F7" s="243"/>
      <c r="G7" s="243"/>
      <c r="H7" s="243"/>
      <c r="I7" s="243"/>
      <c r="J7" s="243"/>
      <c r="K7" s="243"/>
      <c r="L7" s="243"/>
      <c r="M7" s="243"/>
      <c r="N7" s="243"/>
      <c r="O7" s="243"/>
      <c r="P7" s="243"/>
      <c r="Q7" s="128"/>
    </row>
    <row r="8" spans="1:17" ht="24.75" customHeight="1" x14ac:dyDescent="0.3">
      <c r="A8" s="244" t="s">
        <v>314</v>
      </c>
      <c r="B8" s="244"/>
      <c r="C8" s="244"/>
      <c r="D8" s="244"/>
      <c r="E8" s="244"/>
      <c r="F8" s="244"/>
      <c r="G8" s="244"/>
      <c r="H8" s="244"/>
      <c r="I8" s="244"/>
      <c r="J8" s="244"/>
      <c r="K8" s="244"/>
      <c r="L8" s="244"/>
      <c r="M8" s="244"/>
      <c r="N8" s="244"/>
      <c r="O8" s="244"/>
      <c r="P8" s="244"/>
      <c r="Q8" s="129"/>
    </row>
    <row r="9" spans="1:17" ht="18.75" x14ac:dyDescent="0.3">
      <c r="A9" s="2"/>
      <c r="P9" s="11"/>
      <c r="Q9" s="11"/>
    </row>
    <row r="10" spans="1:17" ht="15.75" customHeight="1" thickBot="1" x14ac:dyDescent="0.3">
      <c r="P10" s="16" t="str">
        <f>'Осн прайс А '!P10</f>
        <v>Срок действия с 01.04.2021г.</v>
      </c>
      <c r="Q10" s="16"/>
    </row>
    <row r="11" spans="1:17" s="17" customFormat="1" ht="39" customHeight="1" thickBot="1" x14ac:dyDescent="0.25">
      <c r="A11" s="245" t="s">
        <v>2</v>
      </c>
      <c r="B11" s="245" t="s">
        <v>283</v>
      </c>
      <c r="C11" s="247"/>
      <c r="D11" s="248" t="s">
        <v>5</v>
      </c>
      <c r="E11" s="250" t="s">
        <v>6</v>
      </c>
      <c r="F11" s="252" t="s">
        <v>7</v>
      </c>
      <c r="G11" s="254" t="s">
        <v>8</v>
      </c>
      <c r="H11" s="255"/>
      <c r="I11" s="256" t="s">
        <v>9</v>
      </c>
      <c r="J11" s="258" t="s">
        <v>10</v>
      </c>
      <c r="K11" s="235" t="s">
        <v>11</v>
      </c>
      <c r="L11" s="237" t="s">
        <v>12</v>
      </c>
      <c r="M11" s="239" t="s">
        <v>13</v>
      </c>
      <c r="N11" s="239" t="s">
        <v>14</v>
      </c>
      <c r="O11" s="239" t="s">
        <v>15</v>
      </c>
      <c r="P11" s="241" t="s">
        <v>16</v>
      </c>
      <c r="Q11" s="227" t="s">
        <v>284</v>
      </c>
    </row>
    <row r="12" spans="1:17" s="17" customFormat="1" ht="53.25" customHeight="1" thickBot="1" x14ac:dyDescent="0.25">
      <c r="A12" s="246"/>
      <c r="B12" s="18" t="s">
        <v>285</v>
      </c>
      <c r="C12" s="130" t="s">
        <v>286</v>
      </c>
      <c r="D12" s="249"/>
      <c r="E12" s="251"/>
      <c r="F12" s="253"/>
      <c r="G12" s="20" t="s">
        <v>21</v>
      </c>
      <c r="H12" s="20" t="s">
        <v>315</v>
      </c>
      <c r="I12" s="257"/>
      <c r="J12" s="259"/>
      <c r="K12" s="236"/>
      <c r="L12" s="238"/>
      <c r="M12" s="240"/>
      <c r="N12" s="240"/>
      <c r="O12" s="240"/>
      <c r="P12" s="242"/>
      <c r="Q12" s="228"/>
    </row>
    <row r="13" spans="1:17" s="21" customFormat="1" ht="19.5" customHeight="1" thickBot="1" x14ac:dyDescent="0.25">
      <c r="A13" s="229" t="s">
        <v>23</v>
      </c>
      <c r="B13" s="230"/>
      <c r="C13" s="230"/>
      <c r="D13" s="230"/>
      <c r="E13" s="230"/>
      <c r="F13" s="230"/>
      <c r="G13" s="230"/>
      <c r="H13" s="230"/>
      <c r="I13" s="230"/>
      <c r="J13" s="230"/>
      <c r="K13" s="230"/>
      <c r="L13" s="230"/>
      <c r="M13" s="230"/>
      <c r="N13" s="230"/>
      <c r="O13" s="230"/>
      <c r="P13" s="231"/>
      <c r="Q13" s="131"/>
    </row>
    <row r="14" spans="1:17" s="22" customFormat="1" ht="55.5" customHeight="1" x14ac:dyDescent="0.2">
      <c r="A14" s="23" t="s">
        <v>26</v>
      </c>
      <c r="B14" s="132">
        <f>[1]борт6х6!D10</f>
        <v>3573000</v>
      </c>
      <c r="C14" s="133">
        <f t="shared" ref="C14:C22" si="0">B14*1.2</f>
        <v>4287600</v>
      </c>
      <c r="D14" s="27" t="str">
        <f>[1]борт6х6!S10</f>
        <v>6х6</v>
      </c>
      <c r="E14" s="27">
        <f>[1]борт6х6!T10</f>
        <v>1</v>
      </c>
      <c r="F14" s="29">
        <f>[1]борт6х6!U10</f>
        <v>11.305</v>
      </c>
      <c r="G14" s="30">
        <f>[1]борт6х6!V10</f>
        <v>300</v>
      </c>
      <c r="H14" s="30">
        <f>[1]борт6х6!W10</f>
        <v>300</v>
      </c>
      <c r="I14" s="30" t="str">
        <f>[1]борт6х6!X10</f>
        <v>ZF9</v>
      </c>
      <c r="J14" s="31">
        <f>[1]борт6х6!Y10</f>
        <v>5.94</v>
      </c>
      <c r="K14" s="32">
        <f>[1]борт6х6!Z10</f>
        <v>26.9</v>
      </c>
      <c r="L14" s="33">
        <f>[1]борт6х6!AA10</f>
        <v>1</v>
      </c>
      <c r="M14" s="33" t="str">
        <f>[1]борт6х6!AB10</f>
        <v>425/85R21 390/95R20</v>
      </c>
      <c r="N14" s="33" t="str">
        <f>[1]борт6х6!AC10</f>
        <v>210+350</v>
      </c>
      <c r="O14" s="33" t="str">
        <f>[1]борт6х6!AD10</f>
        <v>кр-пет.</v>
      </c>
      <c r="P14" s="34" t="str">
        <f>[1]борт6х6!AE10</f>
        <v xml:space="preserve">МКБ, МОБ, дв. КАМАЗ 740.705-300 (Е-5), ТНВД BOSCH, система нейтрализ. ОГ(AdBlue), Common Rail, тент, каркас, внутр. размеры платформы 6112х2470х730 мм, аэродинамич.козырек, ДЗК, тахограф российского стандарта с блоком СКЗИ, УВЭОС </v>
      </c>
      <c r="Q14" s="134" t="s">
        <v>289</v>
      </c>
    </row>
    <row r="15" spans="1:17" s="22" customFormat="1" ht="56.25" customHeight="1" x14ac:dyDescent="0.2">
      <c r="A15" s="23" t="s">
        <v>27</v>
      </c>
      <c r="B15" s="132">
        <f>[1]борт6х6!D11</f>
        <v>3573000</v>
      </c>
      <c r="C15" s="133">
        <f t="shared" si="0"/>
        <v>4287600</v>
      </c>
      <c r="D15" s="27" t="str">
        <f>[1]борт6х6!S11</f>
        <v>6х6</v>
      </c>
      <c r="E15" s="27">
        <f>[1]борт6х6!T11</f>
        <v>1</v>
      </c>
      <c r="F15" s="29">
        <f>[1]борт6х6!U11</f>
        <v>11.895</v>
      </c>
      <c r="G15" s="30">
        <f>[1]борт6х6!V11</f>
        <v>300</v>
      </c>
      <c r="H15" s="30">
        <f>[1]борт6х6!W11</f>
        <v>292</v>
      </c>
      <c r="I15" s="30" t="str">
        <f>[1]борт6х6!X11</f>
        <v>ZF9</v>
      </c>
      <c r="J15" s="31">
        <f>[1]борт6х6!Y11</f>
        <v>7.22</v>
      </c>
      <c r="K15" s="32">
        <f>[1]борт6х6!Z11</f>
        <v>26.9</v>
      </c>
      <c r="L15" s="33">
        <f>[1]борт6х6!AA11</f>
        <v>1</v>
      </c>
      <c r="M15" s="33" t="str">
        <f>[1]борт6х6!AB11</f>
        <v>425/85R21 390/95R20</v>
      </c>
      <c r="N15" s="33" t="str">
        <f>[1]борт6х6!AC11</f>
        <v>210+350</v>
      </c>
      <c r="O15" s="33" t="str">
        <f>[1]борт6х6!AD11</f>
        <v>кр-пет.</v>
      </c>
      <c r="P15" s="34" t="str">
        <f>[1]борт6х6!AE11</f>
        <v xml:space="preserve">МКБ, МОБ, дв. Cummins ISB6.7E5 300 (Е-5), ТНВД BOSCH, система нейтрализ. ОГ(AdBlue), Common Rail, тент, каркас, внутр. размеры платформы 6112х2470х730 мм, аэродинамич.козырек, ДЗК, тахограф российского стандарта с блоком СКЗИ, УВЭОС </v>
      </c>
      <c r="Q15" s="134" t="s">
        <v>289</v>
      </c>
    </row>
    <row r="16" spans="1:17" s="22" customFormat="1" ht="54" customHeight="1" x14ac:dyDescent="0.2">
      <c r="A16" s="38" t="s">
        <v>28</v>
      </c>
      <c r="B16" s="161">
        <f>[1]борт6х6!D12</f>
        <v>3636000</v>
      </c>
      <c r="C16" s="141">
        <f t="shared" si="0"/>
        <v>4363200</v>
      </c>
      <c r="D16" s="39" t="str">
        <f>[1]борт6х6!S12</f>
        <v>6х6</v>
      </c>
      <c r="E16" s="40">
        <f>[1]борт6х6!T12</f>
        <v>1</v>
      </c>
      <c r="F16" s="41">
        <f>[1]борт6х6!U12</f>
        <v>11.005000000000001</v>
      </c>
      <c r="G16" s="42">
        <f>[1]борт6х6!V12</f>
        <v>300</v>
      </c>
      <c r="H16" s="42">
        <f>[1]борт6х6!W12</f>
        <v>300</v>
      </c>
      <c r="I16" s="42" t="str">
        <f>[1]борт6х6!X12</f>
        <v>ZF9</v>
      </c>
      <c r="J16" s="43">
        <f>[1]борт6х6!Y12</f>
        <v>5.94</v>
      </c>
      <c r="K16" s="44">
        <f>[1]борт6х6!Z12</f>
        <v>26.9</v>
      </c>
      <c r="L16" s="45">
        <f>[1]борт6х6!AA12</f>
        <v>1</v>
      </c>
      <c r="M16" s="45" t="str">
        <f>[1]борт6х6!AB12</f>
        <v>425/85R21 390/95R20</v>
      </c>
      <c r="N16" s="45" t="str">
        <f>[1]борт6х6!AC12</f>
        <v>210+350</v>
      </c>
      <c r="O16" s="45" t="str">
        <f>[1]борт6х6!AD12</f>
        <v>кр-пет.</v>
      </c>
      <c r="P16" s="46" t="str">
        <f>[1]борт6х6!AE12</f>
        <v xml:space="preserve">МКБ, МОБ, дв. КАМАЗ 740.705-300 (Е-5), ТНВД BOSCH, система нейтрализ. ОГ(AdBlue), Common Rail, лебедка, внутр. размеры платформы 6112х2470х730 мм, аэродинамич.козырек, ДЗК, тахограф российского стандарта с блоком СКЗИ, УВЭОС </v>
      </c>
      <c r="Q16" s="134" t="s">
        <v>289</v>
      </c>
    </row>
    <row r="17" spans="1:17" s="22" customFormat="1" ht="54.75" customHeight="1" x14ac:dyDescent="0.2">
      <c r="A17" s="23" t="s">
        <v>29</v>
      </c>
      <c r="B17" s="132">
        <f>[1]борт6х4!D7</f>
        <v>2645000</v>
      </c>
      <c r="C17" s="133">
        <f t="shared" si="0"/>
        <v>3174000</v>
      </c>
      <c r="D17" s="27" t="str">
        <f>[1]борт6х4!T7</f>
        <v>4х2</v>
      </c>
      <c r="E17" s="28">
        <f>[1]борт6х4!U7</f>
        <v>2</v>
      </c>
      <c r="F17" s="29">
        <f>[1]борт6х4!V7</f>
        <v>8.4600000000000009</v>
      </c>
      <c r="G17" s="30">
        <f>[1]борт6х4!W7</f>
        <v>250</v>
      </c>
      <c r="H17" s="30">
        <f>[1]борт6х4!X7</f>
        <v>242</v>
      </c>
      <c r="I17" s="30" t="str">
        <f>[1]борт6х4!Y7</f>
        <v>ZF6</v>
      </c>
      <c r="J17" s="31">
        <f>[1]борт6х4!Z7</f>
        <v>6.53</v>
      </c>
      <c r="K17" s="32">
        <f>[1]борт6х4!AA7</f>
        <v>9.3000000000000007</v>
      </c>
      <c r="L17" s="33" t="str">
        <f>[1]борт6х4!AB7</f>
        <v>─</v>
      </c>
      <c r="M17" s="33" t="str">
        <f>[1]борт6х4!AC7</f>
        <v>10.00R20 11.00R20 11R22,5</v>
      </c>
      <c r="N17" s="33">
        <f>[1]борт6х4!AD7</f>
        <v>350</v>
      </c>
      <c r="O17" s="33" t="str">
        <f>[1]борт6х4!AE7</f>
        <v>─</v>
      </c>
      <c r="P17" s="34" t="str">
        <f>[1]борт6х4!AF7</f>
        <v xml:space="preserve">МКБ, дв. Сummins  ISB6.7E5 250 (Е-5), система нейтрализ. ОГ(AdBlue), ТНВД BOSCH, КПП ZF6S1000, внутр. размеры платформы 5162х2470х730 мм, аэродинамич.козырек, ДЗК, боковая защита, тахограф российского стандарта с блоком СКЗИ, УВЭОС </v>
      </c>
      <c r="Q17" s="134" t="s">
        <v>296</v>
      </c>
    </row>
    <row r="18" spans="1:17" s="22" customFormat="1" ht="54.75" customHeight="1" x14ac:dyDescent="0.2">
      <c r="A18" s="23" t="s">
        <v>30</v>
      </c>
      <c r="B18" s="132">
        <f>[1]борт6х6!D7</f>
        <v>3335000</v>
      </c>
      <c r="C18" s="133">
        <f t="shared" si="0"/>
        <v>4002000</v>
      </c>
      <c r="D18" s="27" t="str">
        <f>[1]борт6х6!S7</f>
        <v>4х4</v>
      </c>
      <c r="E18" s="28">
        <f>[1]борт6х6!T7</f>
        <v>1</v>
      </c>
      <c r="F18" s="29">
        <f>[1]борт6х6!U7</f>
        <v>4.375</v>
      </c>
      <c r="G18" s="30">
        <f>[1]борт6х6!V7</f>
        <v>285</v>
      </c>
      <c r="H18" s="30">
        <f>[1]борт6х6!W7</f>
        <v>277</v>
      </c>
      <c r="I18" s="30" t="str">
        <f>[1]борт6х6!X7</f>
        <v>ZF9</v>
      </c>
      <c r="J18" s="31">
        <f>[1]борт6х6!Y7</f>
        <v>6.53</v>
      </c>
      <c r="K18" s="32">
        <f>[1]борт6х6!Z7</f>
        <v>21.5</v>
      </c>
      <c r="L18" s="33">
        <f>[1]борт6х6!AA7</f>
        <v>1</v>
      </c>
      <c r="M18" s="33" t="str">
        <f>[1]борт6х6!AB7</f>
        <v>425/85R21</v>
      </c>
      <c r="N18" s="33" t="str">
        <f>[1]борт6х6!AC7</f>
        <v>2х210</v>
      </c>
      <c r="O18" s="33" t="str">
        <f>[1]борт6х6!AD7</f>
        <v>кр-пет.</v>
      </c>
      <c r="P18" s="34" t="str">
        <f>[1]борт6х6!AE7</f>
        <v xml:space="preserve">МКБ, МОБ, дв. Cummins ISB6.7E5 285 (Е-5), топл. ап.BOSCH, система нейтрализ. ОГ(AdBlue), Common Rail, тент, каркас, лебедка, внутр. размеры платформы 4892х2470х730 мм, аэродинамич.козырек, ДЗК,  тахограф российского стандарта с блоком СКЗИ, УВЭОС </v>
      </c>
      <c r="Q18" s="134" t="s">
        <v>316</v>
      </c>
    </row>
    <row r="19" spans="1:17" s="22" customFormat="1" ht="52.5" customHeight="1" x14ac:dyDescent="0.2">
      <c r="A19" s="23" t="s">
        <v>31</v>
      </c>
      <c r="B19" s="132">
        <f>[1]борт6х6!D8</f>
        <v>3227000</v>
      </c>
      <c r="C19" s="133">
        <f t="shared" si="0"/>
        <v>3872400</v>
      </c>
      <c r="D19" s="27" t="str">
        <f>[1]борт6х6!S8</f>
        <v>4х4</v>
      </c>
      <c r="E19" s="28">
        <f>[1]борт6х6!T8</f>
        <v>1</v>
      </c>
      <c r="F19" s="29">
        <f>[1]борт6х6!U8</f>
        <v>4.375</v>
      </c>
      <c r="G19" s="30">
        <f>[1]борт6х6!V8</f>
        <v>285</v>
      </c>
      <c r="H19" s="30">
        <f>[1]борт6х6!W8</f>
        <v>277</v>
      </c>
      <c r="I19" s="30" t="str">
        <f>[1]борт6х6!X8</f>
        <v>ZF9</v>
      </c>
      <c r="J19" s="31">
        <f>[1]борт6х6!Y8</f>
        <v>6.53</v>
      </c>
      <c r="K19" s="32">
        <f>[1]борт6х6!Z8</f>
        <v>21.5</v>
      </c>
      <c r="L19" s="33">
        <f>[1]борт6х6!AA8</f>
        <v>1</v>
      </c>
      <c r="M19" s="33" t="str">
        <f>[1]борт6х6!AB8</f>
        <v>425/85R21 390/95R20</v>
      </c>
      <c r="N19" s="33" t="str">
        <f>[1]борт6х6!AC8</f>
        <v>2х210</v>
      </c>
      <c r="O19" s="33" t="str">
        <f>[1]борт6х6!AD8</f>
        <v>кр-пет.</v>
      </c>
      <c r="P19" s="34" t="str">
        <f>[1]борт6х6!AE8</f>
        <v xml:space="preserve">МКБ, МОБ, дв. Cummins ISB6.7E5 285 (Е-5), топл. ап.BOSCH, система нейтрализ. ОГ(AdBlue), Common Rail, тент, каркас, внутр. размеры платформы 4892х2470х730 мм, аэродинамич.козырек, ДЗК, тахограф российского стандарта с блоком СКЗИ, УВЭОС </v>
      </c>
      <c r="Q19" s="134" t="s">
        <v>316</v>
      </c>
    </row>
    <row r="20" spans="1:17" s="22" customFormat="1" ht="54" customHeight="1" x14ac:dyDescent="0.2">
      <c r="A20" s="23" t="s">
        <v>32</v>
      </c>
      <c r="B20" s="132">
        <f>[1]борт6х6!D9</f>
        <v>3496000</v>
      </c>
      <c r="C20" s="133">
        <f t="shared" si="0"/>
        <v>4195200</v>
      </c>
      <c r="D20" s="27" t="str">
        <f>[1]борт6х6!S9</f>
        <v>6х6</v>
      </c>
      <c r="E20" s="28">
        <f>[1]борт6х6!T9</f>
        <v>1</v>
      </c>
      <c r="F20" s="29">
        <f>[1]борт6х6!U9</f>
        <v>7.8150000000000004</v>
      </c>
      <c r="G20" s="30">
        <f>[1]борт6х6!V9</f>
        <v>285</v>
      </c>
      <c r="H20" s="30">
        <f>[1]борт6х6!W9</f>
        <v>277</v>
      </c>
      <c r="I20" s="30" t="str">
        <f>[1]борт6х6!X9</f>
        <v>ZF9</v>
      </c>
      <c r="J20" s="31">
        <f>[1]борт6х6!Y9</f>
        <v>5.94</v>
      </c>
      <c r="K20" s="32">
        <f>[1]борт6х6!Z9</f>
        <v>21.5</v>
      </c>
      <c r="L20" s="33">
        <f>[1]борт6х6!AA9</f>
        <v>1</v>
      </c>
      <c r="M20" s="33" t="str">
        <f>[1]борт6х6!AB9</f>
        <v>425/85R21 390/95R20</v>
      </c>
      <c r="N20" s="33" t="str">
        <f>[1]борт6х6!AC9</f>
        <v>2х210</v>
      </c>
      <c r="O20" s="33" t="str">
        <f>[1]борт6х6!AD9</f>
        <v>кр-пет.</v>
      </c>
      <c r="P20" s="34" t="str">
        <f>[1]борт6х6!AE9</f>
        <v>МКБ, МОБ,  дв. Cummins ISB6.7E5 285 (Е-5), топл. ап.BOSCH, система нейтрализ. ОГ(AdBlue), Common Rail, тент, каркас, внутр. размеры платформы 4892х2470х730 мм, аэрожинамич.козырек, ДЗК, тахограф российского стандарта с блоком СКЗИ, УВЭОС</v>
      </c>
      <c r="Q20" s="134" t="s">
        <v>289</v>
      </c>
    </row>
    <row r="21" spans="1:17" s="22" customFormat="1" ht="65.25" customHeight="1" x14ac:dyDescent="0.2">
      <c r="A21" s="23" t="s">
        <v>35</v>
      </c>
      <c r="B21" s="132">
        <f>[1]борт6х4!D10</f>
        <v>4034000</v>
      </c>
      <c r="C21" s="133">
        <f t="shared" si="0"/>
        <v>4840800</v>
      </c>
      <c r="D21" s="27" t="str">
        <f>[1]борт6х4!T10</f>
        <v>6х4</v>
      </c>
      <c r="E21" s="28">
        <f>[1]борт6х4!U10</f>
        <v>2</v>
      </c>
      <c r="F21" s="29">
        <f>[1]борт6х4!V10</f>
        <v>14.5</v>
      </c>
      <c r="G21" s="30">
        <f>[1]борт6х4!W10</f>
        <v>300</v>
      </c>
      <c r="H21" s="30">
        <f>[1]борт6х4!X10</f>
        <v>292</v>
      </c>
      <c r="I21" s="30" t="str">
        <f>[1]борт6х4!Y10</f>
        <v>ZF9</v>
      </c>
      <c r="J21" s="31">
        <f>[1]борт6х4!Z10</f>
        <v>5.94</v>
      </c>
      <c r="K21" s="32">
        <f>[1]борт6х4!AA10</f>
        <v>46.8</v>
      </c>
      <c r="L21" s="33">
        <f>[1]борт6х4!AB10</f>
        <v>1</v>
      </c>
      <c r="M21" s="33" t="str">
        <f>[1]борт6х4!AC10</f>
        <v>11.00R20 11R22,5</v>
      </c>
      <c r="N21" s="33">
        <f>[1]борт6х4!AD10</f>
        <v>500</v>
      </c>
      <c r="O21" s="33" t="str">
        <f>[1]борт6х4!AE10</f>
        <v>шк-пет.</v>
      </c>
      <c r="P21" s="34" t="str">
        <f>[1]борт6х4!AF10</f>
        <v xml:space="preserve">МКБ, МОБ, дв. Cummins ISB6.7E5 300 (Е-5), ТНВД BOSCH, Common Rail, тент, каркас, аэродинам.козырек, боковая защита, внутр. размеры платформы 7800х2470х730 мм, пер. и зад. подвески пневмат-ие, ДЗК, отопитель каб., тахограф российского стандарта с блоком СКЗИ, УВЭОС </v>
      </c>
      <c r="Q21" s="134" t="s">
        <v>288</v>
      </c>
    </row>
    <row r="22" spans="1:17" s="22" customFormat="1" ht="54.75" customHeight="1" x14ac:dyDescent="0.2">
      <c r="A22" s="23" t="s">
        <v>36</v>
      </c>
      <c r="B22" s="132">
        <f>[1]борт6х4!D11</f>
        <v>3785000</v>
      </c>
      <c r="C22" s="133">
        <f t="shared" si="0"/>
        <v>4542000</v>
      </c>
      <c r="D22" s="27" t="str">
        <f>[1]борт6х4!T11</f>
        <v>6х4</v>
      </c>
      <c r="E22" s="28">
        <f>[1]борт6х4!U11</f>
        <v>2</v>
      </c>
      <c r="F22" s="29">
        <f>[1]борт6х4!V11</f>
        <v>11.574999999999999</v>
      </c>
      <c r="G22" s="30">
        <f>[1]борт6х4!W11</f>
        <v>300</v>
      </c>
      <c r="H22" s="30">
        <f>[1]борт6х4!X11</f>
        <v>292</v>
      </c>
      <c r="I22" s="30" t="str">
        <f>[1]борт6х4!Y11</f>
        <v>ZF9</v>
      </c>
      <c r="J22" s="31">
        <f>[1]борт6х4!Z11</f>
        <v>5.43</v>
      </c>
      <c r="K22" s="32">
        <f>[1]борт6х4!AA11</f>
        <v>36.700000000000003</v>
      </c>
      <c r="L22" s="33">
        <f>[1]борт6х4!AB11</f>
        <v>1</v>
      </c>
      <c r="M22" s="33" t="str">
        <f>[1]борт6х4!AC11</f>
        <v>10.00R20 11R22,5</v>
      </c>
      <c r="N22" s="33">
        <f>[1]борт6х4!AD11</f>
        <v>500</v>
      </c>
      <c r="O22" s="33" t="str">
        <f>[1]борт6х4!AE11</f>
        <v>шк-пет.</v>
      </c>
      <c r="P22" s="34" t="str">
        <f>[1]борт6х4!AF11</f>
        <v xml:space="preserve">МКБ, МОБ, дв. Cummins ISB6.7E5 300 (Е-5), ТНВД BOSCH, система нейтрализ. ОГ(AdBlue), тент, каркас, внутр. размеры платформы 6112х2470х730 мм, аэродинамич.козырек, ДЗК, боковая защита,  тахограф российского стандарта с блоком СКЗИ, УВЭОС </v>
      </c>
      <c r="Q22" s="134" t="s">
        <v>288</v>
      </c>
    </row>
    <row r="23" spans="1:17" s="22" customFormat="1" ht="85.5" customHeight="1" thickBot="1" x14ac:dyDescent="0.25">
      <c r="A23" s="54" t="s">
        <v>37</v>
      </c>
      <c r="B23" s="69">
        <f>[1]борт6х4!D12</f>
        <v>6225000</v>
      </c>
      <c r="C23" s="139">
        <f>B23*1.2</f>
        <v>7470000</v>
      </c>
      <c r="D23" s="27" t="str">
        <f>[1]борт6х4!T12</f>
        <v>6х4</v>
      </c>
      <c r="E23" s="28">
        <f>[1]борт6х4!U12</f>
        <v>2</v>
      </c>
      <c r="F23" s="29">
        <f>[1]борт6х4!V12</f>
        <v>14.5</v>
      </c>
      <c r="G23" s="30">
        <f>[1]борт6х4!W12</f>
        <v>401</v>
      </c>
      <c r="H23" s="30">
        <f>[1]борт6х4!X12</f>
        <v>401</v>
      </c>
      <c r="I23" s="30" t="str">
        <f>[1]борт6х4!Y12</f>
        <v>ZF16</v>
      </c>
      <c r="J23" s="29">
        <f>[1]борт6х4!Z12</f>
        <v>3.7</v>
      </c>
      <c r="K23" s="32">
        <f>[1]борт6х4!AA12</f>
        <v>48.36</v>
      </c>
      <c r="L23" s="33">
        <f>[1]борт6х4!AB12</f>
        <v>1</v>
      </c>
      <c r="M23" s="33" t="str">
        <f>[1]борт6х4!AC12</f>
        <v>315/80R22,5</v>
      </c>
      <c r="N23" s="33">
        <f>[1]борт6х4!AD12</f>
        <v>450</v>
      </c>
      <c r="O23" s="33" t="str">
        <f>[1]борт6х4!AE12</f>
        <v>шк-пет.</v>
      </c>
      <c r="P23" s="34" t="str">
        <f>[1]борт6х4!AF12</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боковая защита, борт. платф., тент, каркас, сдвижная крыша и боковины, распаш. ворота, УВЭОС</v>
      </c>
      <c r="Q23" s="134" t="s">
        <v>294</v>
      </c>
    </row>
    <row r="24" spans="1:17" s="22" customFormat="1" ht="13.5" thickBot="1" x14ac:dyDescent="0.25">
      <c r="A24" s="229" t="s">
        <v>38</v>
      </c>
      <c r="B24" s="230" t="e">
        <v>#REF!</v>
      </c>
      <c r="C24" s="230" t="e">
        <v>#REF!</v>
      </c>
      <c r="D24" s="230" t="s">
        <v>317</v>
      </c>
      <c r="E24" s="230"/>
      <c r="F24" s="230">
        <v>7.5</v>
      </c>
      <c r="G24" s="230">
        <v>185</v>
      </c>
      <c r="H24" s="230">
        <v>177</v>
      </c>
      <c r="I24" s="230" t="s">
        <v>318</v>
      </c>
      <c r="J24" s="230">
        <v>6.53</v>
      </c>
      <c r="K24" s="230">
        <v>6</v>
      </c>
      <c r="L24" s="230" t="s">
        <v>319</v>
      </c>
      <c r="M24" s="230" t="s">
        <v>320</v>
      </c>
      <c r="N24" s="230">
        <v>210</v>
      </c>
      <c r="O24" s="230" t="s">
        <v>321</v>
      </c>
      <c r="P24" s="231" t="s">
        <v>322</v>
      </c>
      <c r="Q24" s="131"/>
    </row>
    <row r="25" spans="1:17" s="22" customFormat="1" ht="118.5" customHeight="1" thickBot="1" x14ac:dyDescent="0.25">
      <c r="A25" s="54" t="s">
        <v>39</v>
      </c>
      <c r="B25" s="162">
        <f>[1]борт6х4!D13</f>
        <v>5942000</v>
      </c>
      <c r="C25" s="163">
        <f>B25*1.2</f>
        <v>7130400</v>
      </c>
      <c r="D25" s="27" t="str">
        <f>[1]борт6х4!T13</f>
        <v>6х4</v>
      </c>
      <c r="E25" s="28">
        <f>[1]борт6х4!U13</f>
        <v>2</v>
      </c>
      <c r="F25" s="29">
        <f>[1]борт6х4!V13</f>
        <v>14.5</v>
      </c>
      <c r="G25" s="30">
        <f>[1]борт6х4!W13</f>
        <v>401</v>
      </c>
      <c r="H25" s="30">
        <f>[1]борт6х4!X13</f>
        <v>401</v>
      </c>
      <c r="I25" s="30" t="str">
        <f>[1]борт6х4!Y13</f>
        <v>ZF16</v>
      </c>
      <c r="J25" s="29">
        <f>[1]борт6х4!Z13</f>
        <v>3.7</v>
      </c>
      <c r="K25" s="32">
        <f>[1]борт6х4!AA13</f>
        <v>33</v>
      </c>
      <c r="L25" s="33">
        <f>[1]борт6х4!AB13</f>
        <v>1</v>
      </c>
      <c r="M25" s="33" t="str">
        <f>[1]борт6х4!AC13</f>
        <v>315/80R22,5</v>
      </c>
      <c r="N25" s="33">
        <f>[1]борт6х4!AD13</f>
        <v>450</v>
      </c>
      <c r="O25" s="33" t="str">
        <f>[1]борт6х4!AE13</f>
        <v>шк-пет.</v>
      </c>
      <c r="P25" s="34" t="str">
        <f>[1]борт6х4!AF13</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боковая защита, автопокрывало, скручиваемое на левую сторону, левая/правая сторона - три верхних глухих борта и три нижних, открывающихся снизу вверх, задний модуль - из трех бортов со стационарной площадкой обслуживания; лестница внутри кузова, УВЭОС</v>
      </c>
      <c r="Q25" s="134" t="s">
        <v>294</v>
      </c>
    </row>
    <row r="26" spans="1:17" s="22" customFormat="1" ht="18" customHeight="1" thickBot="1" x14ac:dyDescent="0.25">
      <c r="A26" s="229" t="s">
        <v>40</v>
      </c>
      <c r="B26" s="230"/>
      <c r="C26" s="230"/>
      <c r="D26" s="230"/>
      <c r="E26" s="230"/>
      <c r="F26" s="230"/>
      <c r="G26" s="230"/>
      <c r="H26" s="230"/>
      <c r="I26" s="230"/>
      <c r="J26" s="230"/>
      <c r="K26" s="230"/>
      <c r="L26" s="230"/>
      <c r="M26" s="230"/>
      <c r="N26" s="230"/>
      <c r="O26" s="230"/>
      <c r="P26" s="231"/>
      <c r="Q26" s="131"/>
    </row>
    <row r="27" spans="1:17" s="22" customFormat="1" ht="51" x14ac:dyDescent="0.2">
      <c r="A27" s="53" t="s">
        <v>41</v>
      </c>
      <c r="B27" s="135">
        <f>[1]сед.тяг!D7</f>
        <v>3599000</v>
      </c>
      <c r="C27" s="136">
        <f t="shared" ref="C27:C39" si="1">B27*1.2</f>
        <v>4318800</v>
      </c>
      <c r="D27" s="27" t="str">
        <f>[1]сед.тяг!AQ7</f>
        <v>6х6</v>
      </c>
      <c r="E27" s="28">
        <f>[1]сед.тяг!AR7</f>
        <v>1</v>
      </c>
      <c r="F27" s="29">
        <f>[1]сед.тяг!AS7</f>
        <v>12.1</v>
      </c>
      <c r="G27" s="30">
        <f>[1]сед.тяг!AT7</f>
        <v>300</v>
      </c>
      <c r="H27" s="30">
        <f>[1]сед.тяг!AU7</f>
        <v>300</v>
      </c>
      <c r="I27" s="30" t="str">
        <f>[1]сед.тяг!AV7</f>
        <v>ZF9</v>
      </c>
      <c r="J27" s="31">
        <f>[1]сед.тяг!AW7</f>
        <v>6.53</v>
      </c>
      <c r="K27" s="32" t="str">
        <f>[1]сед.тяг!AX7</f>
        <v>─</v>
      </c>
      <c r="L27" s="33">
        <f>[1]сед.тяг!AY7</f>
        <v>1</v>
      </c>
      <c r="M27" s="33" t="str">
        <f>[1]сед.тяг!AZ7</f>
        <v>425/85R21</v>
      </c>
      <c r="N27" s="33" t="str">
        <f>[1]сед.тяг!BA7</f>
        <v>210+350</v>
      </c>
      <c r="O27" s="33" t="str">
        <f>[1]сед.тяг!BB7</f>
        <v>1450/1530</v>
      </c>
      <c r="P27" s="34" t="str">
        <f>[1]сед.тяг!BC7</f>
        <v xml:space="preserve">МКБ, МОБ, дв. КАМАЗ 740.705-300 (Е-5), ТНВД BOSCH, система нейтрализ. ОГ(AdBlue), Common Rail, выхлоп вверх, защ.кожух ТБ, ДЗК, тахограф российского стандарта с блоком СКЗИ (ADR), УВЭОС  </v>
      </c>
      <c r="Q27" s="134" t="s">
        <v>289</v>
      </c>
    </row>
    <row r="28" spans="1:17" s="22" customFormat="1" ht="52.5" customHeight="1" x14ac:dyDescent="0.2">
      <c r="A28" s="53" t="s">
        <v>43</v>
      </c>
      <c r="B28" s="132">
        <f>[1]сед.тяг!D9</f>
        <v>3621000</v>
      </c>
      <c r="C28" s="133">
        <f t="shared" si="1"/>
        <v>4345200</v>
      </c>
      <c r="D28" s="27" t="str">
        <f>[1]сед.тяг!AQ9</f>
        <v>6х6</v>
      </c>
      <c r="E28" s="28">
        <f>[1]сед.тяг!AR9</f>
        <v>1</v>
      </c>
      <c r="F28" s="29">
        <f>[1]сед.тяг!AS9</f>
        <v>12.2</v>
      </c>
      <c r="G28" s="30">
        <f>[1]сед.тяг!AT9</f>
        <v>300</v>
      </c>
      <c r="H28" s="30">
        <f>[1]сед.тяг!AU9</f>
        <v>300</v>
      </c>
      <c r="I28" s="30" t="str">
        <f>[1]сед.тяг!AV9</f>
        <v>ZF9</v>
      </c>
      <c r="J28" s="31">
        <f>[1]сед.тяг!AW9</f>
        <v>6.53</v>
      </c>
      <c r="K28" s="32" t="str">
        <f>[1]сед.тяг!AX9</f>
        <v>─</v>
      </c>
      <c r="L28" s="33">
        <f>[1]сед.тяг!AY9</f>
        <v>1</v>
      </c>
      <c r="M28" s="33" t="str">
        <f>[1]сед.тяг!AZ9</f>
        <v>425/85R21</v>
      </c>
      <c r="N28" s="33" t="str">
        <f>[1]сед.тяг!BA9</f>
        <v>210+350</v>
      </c>
      <c r="O28" s="33" t="str">
        <f>[1]сед.тяг!BB9</f>
        <v>1450/1530</v>
      </c>
      <c r="P28" s="34" t="str">
        <f>[1]сед.тяг!BC9</f>
        <v xml:space="preserve">МКБ, МОБ, дв. КАМАЗ 740.705-300 (Е-5), ТНВД BOSCH, система нейтрализ. ОГ(AdBlue), Common Rail, аэродин. козырек, ДЗК, тахограф российского стандарта с блоком СКЗИ, УВЭОС, АСРДВШ ф. Camozzi </v>
      </c>
      <c r="Q28" s="134" t="s">
        <v>289</v>
      </c>
    </row>
    <row r="29" spans="1:17" s="21" customFormat="1" ht="51" x14ac:dyDescent="0.2">
      <c r="A29" s="54" t="s">
        <v>44</v>
      </c>
      <c r="B29" s="132">
        <f>[1]сед.тяг!D10</f>
        <v>3651000</v>
      </c>
      <c r="C29" s="133">
        <f t="shared" si="1"/>
        <v>4381200</v>
      </c>
      <c r="D29" s="27" t="str">
        <f>[1]сед.тяг!AQ10</f>
        <v>6х6</v>
      </c>
      <c r="E29" s="28">
        <f>[1]сед.тяг!AR10</f>
        <v>1</v>
      </c>
      <c r="F29" s="29">
        <f>[1]сед.тяг!AS10</f>
        <v>12</v>
      </c>
      <c r="G29" s="30">
        <f>[1]сед.тяг!AT10</f>
        <v>300</v>
      </c>
      <c r="H29" s="30">
        <f>[1]сед.тяг!AU10</f>
        <v>300</v>
      </c>
      <c r="I29" s="30" t="str">
        <f>[1]сед.тяг!AV10</f>
        <v>ZF9</v>
      </c>
      <c r="J29" s="31">
        <f>[1]сед.тяг!AW10</f>
        <v>6.53</v>
      </c>
      <c r="K29" s="32" t="str">
        <f>[1]сед.тяг!AX10</f>
        <v>─</v>
      </c>
      <c r="L29" s="33">
        <f>[1]сед.тяг!AY10</f>
        <v>1</v>
      </c>
      <c r="M29" s="33" t="str">
        <f>[1]сед.тяг!AZ10</f>
        <v>425/85R21</v>
      </c>
      <c r="N29" s="33" t="str">
        <f>[1]сед.тяг!BA10</f>
        <v>210+350</v>
      </c>
      <c r="O29" s="33" t="str">
        <f>[1]сед.тяг!BB10</f>
        <v>1450/1530</v>
      </c>
      <c r="P29" s="34" t="str">
        <f>[1]сед.тяг!BC10</f>
        <v xml:space="preserve">МКБ, МОБ, дв. КАМАЗ 740.705-300 (Е-5), ТНВД BOSCH, система нейтрализ. ОГ(AdBlue), Common Rail, КОМ ZF (OMFB) с насосом, выхл.вверх защ.кожух ТБ, ДЗК, тахограф российского стандарта с блоком СКЗИ (ADR), УВЭОС </v>
      </c>
      <c r="Q29" s="134" t="s">
        <v>289</v>
      </c>
    </row>
    <row r="30" spans="1:17" s="21" customFormat="1" ht="78" customHeight="1" x14ac:dyDescent="0.2">
      <c r="A30" s="54" t="s">
        <v>48</v>
      </c>
      <c r="B30" s="73">
        <f>[1]сед.тяг!D14</f>
        <v>4973000</v>
      </c>
      <c r="C30" s="133">
        <f t="shared" si="1"/>
        <v>5967600</v>
      </c>
      <c r="D30" s="27" t="str">
        <f>[1]сед.тяг!AQ14</f>
        <v>4х2</v>
      </c>
      <c r="E30" s="28">
        <f>[1]сед.тяг!AR14</f>
        <v>2</v>
      </c>
      <c r="F30" s="29">
        <f>[1]сед.тяг!AS14</f>
        <v>10.32</v>
      </c>
      <c r="G30" s="30">
        <f>[1]сед.тяг!AT14</f>
        <v>401</v>
      </c>
      <c r="H30" s="30">
        <f>[1]сед.тяг!AU14</f>
        <v>401</v>
      </c>
      <c r="I30" s="30" t="str">
        <f>[1]сед.тяг!AV14</f>
        <v>ZF16</v>
      </c>
      <c r="J30" s="29">
        <f>[1]сед.тяг!AW14</f>
        <v>3.077</v>
      </c>
      <c r="K30" s="32" t="str">
        <f>[1]сед.тяг!AX14</f>
        <v>─</v>
      </c>
      <c r="L30" s="33">
        <f>[1]сед.тяг!AY14</f>
        <v>1</v>
      </c>
      <c r="M30" s="33" t="str">
        <f>[1]сед.тяг!AZ14</f>
        <v>315/70R22,5</v>
      </c>
      <c r="N30" s="30" t="str">
        <f>[1]сед.тяг!BA14</f>
        <v>700+450</v>
      </c>
      <c r="O30" s="33">
        <f>[1]сед.тяг!BB14</f>
        <v>1150</v>
      </c>
      <c r="P30" s="34" t="str">
        <f>[1]сед.тяг!BC14</f>
        <v>дв. Mercedes-Benz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 аэродинамич. козырек</v>
      </c>
      <c r="Q30" s="134" t="s">
        <v>290</v>
      </c>
    </row>
    <row r="31" spans="1:17" s="21" customFormat="1" ht="76.5" x14ac:dyDescent="0.2">
      <c r="A31" s="54" t="s">
        <v>49</v>
      </c>
      <c r="B31" s="73">
        <f>[1]сед.тяг!D15</f>
        <v>5073000</v>
      </c>
      <c r="C31" s="133">
        <f t="shared" si="1"/>
        <v>6087600</v>
      </c>
      <c r="D31" s="27" t="str">
        <f>[1]сед.тяг!AQ15</f>
        <v>4х2</v>
      </c>
      <c r="E31" s="28">
        <f>[1]сед.тяг!AR15</f>
        <v>2</v>
      </c>
      <c r="F31" s="29">
        <f>[1]сед.тяг!AS15</f>
        <v>10.4</v>
      </c>
      <c r="G31" s="30">
        <f>[1]сед.тяг!AT15</f>
        <v>401</v>
      </c>
      <c r="H31" s="30">
        <f>[1]сед.тяг!AU15</f>
        <v>401</v>
      </c>
      <c r="I31" s="30" t="str">
        <f>[1]сед.тяг!AV15</f>
        <v>ZF
12АS</v>
      </c>
      <c r="J31" s="29">
        <f>[1]сед.тяг!AW15</f>
        <v>3.077</v>
      </c>
      <c r="K31" s="32" t="str">
        <f>[1]сед.тяг!AX15</f>
        <v>─</v>
      </c>
      <c r="L31" s="33">
        <f>[1]сед.тяг!AY15</f>
        <v>1</v>
      </c>
      <c r="M31" s="33" t="str">
        <f>[1]сед.тяг!AZ15</f>
        <v>315/70R22,5</v>
      </c>
      <c r="N31" s="30" t="str">
        <f>[1]сед.тяг!BA15</f>
        <v>700+450</v>
      </c>
      <c r="O31" s="33">
        <f>[1]сед.тяг!BB15</f>
        <v>1150</v>
      </c>
      <c r="P31" s="34" t="str">
        <f>[1]сед.тяг!BC15</f>
        <v>дв. Mercedes-Benz OM457LA (Евро-5), система нейтрализ. ОГ (AdBlue), бак AdBlue 70л., АКПП ZF 12AS2130 без интардера, зад. мост Daimler HL6 на пн. 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 аэродинамич. козырек</v>
      </c>
      <c r="Q31" s="134" t="s">
        <v>290</v>
      </c>
    </row>
    <row r="32" spans="1:17" s="21" customFormat="1" ht="51" x14ac:dyDescent="0.2">
      <c r="A32" s="54" t="s">
        <v>53</v>
      </c>
      <c r="B32" s="132">
        <f>[1]сед.тяг!D19</f>
        <v>3494000</v>
      </c>
      <c r="C32" s="133">
        <f t="shared" si="1"/>
        <v>4192800</v>
      </c>
      <c r="D32" s="27" t="str">
        <f>[1]сед.тяг!AQ19</f>
        <v>6х4</v>
      </c>
      <c r="E32" s="28">
        <f>[1]сед.тяг!AR19</f>
        <v>2</v>
      </c>
      <c r="F32" s="29">
        <f>[1]сед.тяг!AS19</f>
        <v>15.5</v>
      </c>
      <c r="G32" s="30">
        <f>[1]сед.тяг!AT19</f>
        <v>300</v>
      </c>
      <c r="H32" s="30">
        <f>[1]сед.тяг!AU19</f>
        <v>292</v>
      </c>
      <c r="I32" s="30" t="str">
        <f>[1]сед.тяг!AV19</f>
        <v>ZF9</v>
      </c>
      <c r="J32" s="31">
        <f>[1]сед.тяг!AW19</f>
        <v>5.43</v>
      </c>
      <c r="K32" s="32" t="str">
        <f>[1]сед.тяг!AX19</f>
        <v>─</v>
      </c>
      <c r="L32" s="33">
        <f>[1]сед.тяг!AY19</f>
        <v>1</v>
      </c>
      <c r="M32" s="33" t="str">
        <f>[1]сед.тяг!AZ19</f>
        <v>275/70R22,5</v>
      </c>
      <c r="N32" s="33">
        <f>[1]сед.тяг!BA19</f>
        <v>350</v>
      </c>
      <c r="O32" s="33" t="str">
        <f>[1]сед.тяг!BB19</f>
        <v>1200/1200</v>
      </c>
      <c r="P32" s="34" t="str">
        <f>[1]сед.тяг!BC19</f>
        <v>МКБ, МОБ, дв. Cummins ISB6.7E5 300 (Е-5), ТНВД BOSCH, система нейтрализ. ОГ(AdBlue), аэродинам.козырек, ДЗК, зад. вед. мосты на пневм. подвеске, отопитель каб., тахограф российского стандарта с блоком СКЗИ, УВЭОС</v>
      </c>
      <c r="Q32" s="134" t="s">
        <v>288</v>
      </c>
    </row>
    <row r="33" spans="1:17" s="21" customFormat="1" ht="38.25" x14ac:dyDescent="0.2">
      <c r="A33" s="54" t="s">
        <v>54</v>
      </c>
      <c r="B33" s="132">
        <f>[1]сед.тяг!D20</f>
        <v>3422000</v>
      </c>
      <c r="C33" s="133">
        <f t="shared" si="1"/>
        <v>4106400</v>
      </c>
      <c r="D33" s="27" t="str">
        <f>[1]сед.тяг!AQ20</f>
        <v>6х4</v>
      </c>
      <c r="E33" s="28">
        <f>[1]сед.тяг!AR20</f>
        <v>2</v>
      </c>
      <c r="F33" s="29">
        <f>[1]сед.тяг!AS20</f>
        <v>15.5</v>
      </c>
      <c r="G33" s="30">
        <f>[1]сед.тяг!AT20</f>
        <v>300</v>
      </c>
      <c r="H33" s="30">
        <f>[1]сед.тяг!AU20</f>
        <v>292</v>
      </c>
      <c r="I33" s="30" t="str">
        <f>[1]сед.тяг!AV20</f>
        <v>ZF9</v>
      </c>
      <c r="J33" s="31">
        <f>[1]сед.тяг!AW20</f>
        <v>6.53</v>
      </c>
      <c r="K33" s="32" t="str">
        <f>[1]сед.тяг!AX20</f>
        <v>─</v>
      </c>
      <c r="L33" s="33">
        <f>[1]сед.тяг!AY20</f>
        <v>1</v>
      </c>
      <c r="M33" s="33" t="str">
        <f>[1]сед.тяг!AZ20</f>
        <v>11R22,5</v>
      </c>
      <c r="N33" s="33">
        <f>[1]сед.тяг!BA20</f>
        <v>350</v>
      </c>
      <c r="O33" s="33" t="str">
        <f>[1]сед.тяг!BB20</f>
        <v>1255/1330</v>
      </c>
      <c r="P33" s="34" t="str">
        <f>[1]сед.тяг!BC20</f>
        <v xml:space="preserve">МКБ, МОБ, дв. Cummins ISB6.7E5 300 (Е-5), ТНВД BOSCH, система нейтрализ. ОГ(AdBlue), выхлоп вверх, защ. кожух ТБ, ДЗК, тахограф российского стандарта с блоком СКЗИ (ADR), УВЭОС </v>
      </c>
      <c r="Q33" s="134" t="s">
        <v>288</v>
      </c>
    </row>
    <row r="34" spans="1:17" s="22" customFormat="1" ht="51.75" customHeight="1" x14ac:dyDescent="0.2">
      <c r="A34" s="53" t="s">
        <v>55</v>
      </c>
      <c r="B34" s="132">
        <f>[1]сед.тяг!D21</f>
        <v>3474000</v>
      </c>
      <c r="C34" s="133">
        <f t="shared" si="1"/>
        <v>4168800</v>
      </c>
      <c r="D34" s="27" t="str">
        <f>[1]сед.тяг!AQ21</f>
        <v>6х4</v>
      </c>
      <c r="E34" s="28">
        <f>[1]сед.тяг!AR21</f>
        <v>2</v>
      </c>
      <c r="F34" s="29">
        <f>[1]сед.тяг!AS21</f>
        <v>15.5</v>
      </c>
      <c r="G34" s="30">
        <f>[1]сед.тяг!AT21</f>
        <v>300</v>
      </c>
      <c r="H34" s="30">
        <f>[1]сед.тяг!AU21</f>
        <v>292</v>
      </c>
      <c r="I34" s="30" t="str">
        <f>[1]сед.тяг!AV21</f>
        <v>ZF9</v>
      </c>
      <c r="J34" s="31">
        <f>[1]сед.тяг!AW21</f>
        <v>6.53</v>
      </c>
      <c r="K34" s="32" t="str">
        <f>[1]сед.тяг!AX21</f>
        <v>─</v>
      </c>
      <c r="L34" s="33">
        <f>[1]сед.тяг!AY21</f>
        <v>1</v>
      </c>
      <c r="M34" s="33" t="str">
        <f>[1]сед.тяг!AZ21</f>
        <v>11R22,5</v>
      </c>
      <c r="N34" s="33">
        <f>[1]сед.тяг!BA21</f>
        <v>350</v>
      </c>
      <c r="O34" s="33" t="str">
        <f>[1]сед.тяг!BB21</f>
        <v>1255/1330</v>
      </c>
      <c r="P34" s="34" t="str">
        <f>[1]сед.тяг!BC21</f>
        <v xml:space="preserve">МКБ, МОБ, дв. Cummins ISB6.7E5 300 (Е-5), ТНВД BOSCH, система нейтрализ. ОГ(AdBlue), КОМ ZF  (OMFB) c  насосом, выхлоп вверх, защ кожух ТБ, ДЗК, тахограф российского стандарта с блоком СКЗИ (ADR), УВЭОС </v>
      </c>
      <c r="Q34" s="134" t="s">
        <v>288</v>
      </c>
    </row>
    <row r="35" spans="1:17" s="22" customFormat="1" ht="89.25" x14ac:dyDescent="0.2">
      <c r="A35" s="54" t="s">
        <v>56</v>
      </c>
      <c r="B35" s="73">
        <f>[1]сед.тяг!D22</f>
        <v>5749000</v>
      </c>
      <c r="C35" s="133">
        <f t="shared" si="1"/>
        <v>6898800</v>
      </c>
      <c r="D35" s="27" t="str">
        <f>[1]сед.тяг!AQ22</f>
        <v>6х4</v>
      </c>
      <c r="E35" s="28">
        <f>[1]сед.тяг!AR22</f>
        <v>2</v>
      </c>
      <c r="F35" s="29">
        <f>[1]сед.тяг!AS22</f>
        <v>16.850000000000001</v>
      </c>
      <c r="G35" s="30">
        <f>[1]сед.тяг!AT22</f>
        <v>401</v>
      </c>
      <c r="H35" s="30">
        <f>[1]сед.тяг!AU22</f>
        <v>401</v>
      </c>
      <c r="I35" s="30" t="str">
        <f>[1]сед.тяг!AV22</f>
        <v>ZF
12АS</v>
      </c>
      <c r="J35" s="29">
        <f>[1]сед.тяг!AW22</f>
        <v>3.7</v>
      </c>
      <c r="K35" s="32" t="str">
        <f>[1]сед.тяг!AX22</f>
        <v>-</v>
      </c>
      <c r="L35" s="33">
        <f>[1]сед.тяг!AY22</f>
        <v>1</v>
      </c>
      <c r="M35" s="33" t="str">
        <f>[1]сед.тяг!AZ22</f>
        <v>315/80R22,5</v>
      </c>
      <c r="N35" s="33">
        <f>[1]сед.тяг!BA22</f>
        <v>400</v>
      </c>
      <c r="O35" s="33">
        <f>[1]сед.тяг!BB22</f>
        <v>1300</v>
      </c>
      <c r="P35" s="34" t="str">
        <f>[1]сед.тяг!BC22</f>
        <v>дв. Mercedes-Benz OM457LA (Евро-5), система нейтрализ. ОГ(AdBlue), КПП ZF 12АS2135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КОМ ZF (OMFB),  защ. кожух т.бака, защита электропроводки, проблеск. маячки, кнопка авар-го откл-я массы в каб., УВЭОС</v>
      </c>
      <c r="Q35" s="134" t="s">
        <v>294</v>
      </c>
    </row>
    <row r="36" spans="1:17" s="22" customFormat="1" ht="89.25" x14ac:dyDescent="0.2">
      <c r="A36" s="54" t="s">
        <v>57</v>
      </c>
      <c r="B36" s="73">
        <f>[1]сед.тяг!D23</f>
        <v>5727000</v>
      </c>
      <c r="C36" s="133">
        <f t="shared" si="1"/>
        <v>6872400</v>
      </c>
      <c r="D36" s="27" t="str">
        <f>[1]сед.тяг!AQ23</f>
        <v>6х4</v>
      </c>
      <c r="E36" s="28">
        <f>[1]сед.тяг!AR23</f>
        <v>2</v>
      </c>
      <c r="F36" s="29">
        <f>[1]сед.тяг!AS23</f>
        <v>17.149999999999999</v>
      </c>
      <c r="G36" s="30">
        <f>[1]сед.тяг!AT23</f>
        <v>401</v>
      </c>
      <c r="H36" s="30">
        <f>[1]сед.тяг!AU23</f>
        <v>401</v>
      </c>
      <c r="I36" s="30" t="str">
        <f>[1]сед.тяг!AV23</f>
        <v>ZF
12АS</v>
      </c>
      <c r="J36" s="29">
        <f>[1]сед.тяг!AW23</f>
        <v>3.7</v>
      </c>
      <c r="K36" s="32" t="str">
        <f>[1]сед.тяг!AX23</f>
        <v>-</v>
      </c>
      <c r="L36" s="33">
        <f>[1]сед.тяг!AY23</f>
        <v>1</v>
      </c>
      <c r="M36" s="33" t="str">
        <f>[1]сед.тяг!AZ23</f>
        <v>315/80R22,5</v>
      </c>
      <c r="N36" s="33">
        <f>[1]сед.тяг!BA23</f>
        <v>400</v>
      </c>
      <c r="O36" s="33">
        <f>[1]сед.тяг!BB23</f>
        <v>1300</v>
      </c>
      <c r="P36" s="34" t="str">
        <f>[1]сед.тяг!BC23</f>
        <v>дв. Mercedes-Benz OM457LA (Евро-5), система нейтрализ. ОГ(AdBlue), КПП ZF 12АS2130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УВЭОС</v>
      </c>
      <c r="Q36" s="134" t="s">
        <v>294</v>
      </c>
    </row>
    <row r="37" spans="1:17" s="22" customFormat="1" ht="51" x14ac:dyDescent="0.2">
      <c r="A37" s="61" t="s">
        <v>64</v>
      </c>
      <c r="B37" s="138">
        <f>[1]сед.тяг!D30</f>
        <v>4817000</v>
      </c>
      <c r="C37" s="133">
        <f t="shared" si="1"/>
        <v>5780400</v>
      </c>
      <c r="D37" s="58" t="str">
        <f>[1]сед.тяг!AQ30</f>
        <v>6х6</v>
      </c>
      <c r="E37" s="58">
        <f>[1]сед.тяг!AR30</f>
        <v>2</v>
      </c>
      <c r="F37" s="58">
        <f>[1]сед.тяг!AS30</f>
        <v>22.074999999999999</v>
      </c>
      <c r="G37" s="58">
        <f>[1]сед.тяг!AT30</f>
        <v>400</v>
      </c>
      <c r="H37" s="58">
        <f>[1]сед.тяг!AU30</f>
        <v>400</v>
      </c>
      <c r="I37" s="58" t="str">
        <f>[1]сед.тяг!AV30</f>
        <v>ZF16</v>
      </c>
      <c r="J37" s="58">
        <f>[1]сед.тяг!AW30</f>
        <v>5.1100000000000003</v>
      </c>
      <c r="K37" s="58" t="str">
        <f>[1]сед.тяг!AX30</f>
        <v>─</v>
      </c>
      <c r="L37" s="58">
        <f>[1]сед.тяг!AY30</f>
        <v>1</v>
      </c>
      <c r="M37" s="58" t="str">
        <f>[1]сед.тяг!AZ30</f>
        <v>12.00R20</v>
      </c>
      <c r="N37" s="58">
        <f>[1]сед.тяг!BA30</f>
        <v>350</v>
      </c>
      <c r="O37" s="58" t="str">
        <f>[1]сед.тяг!BB30</f>
        <v>1450/1530</v>
      </c>
      <c r="P37" s="60" t="str">
        <f>[1]сед.тяг!BC30</f>
        <v>МКБ, МОБ, дв. КАМАЗ-740.735-400 (E-5), топл. ап. BOSCH, система нейтрализ. ОГ(AdBlue), РК КАМАЗ-6522, шины "Север", диаметр шкворня 3,5", аэродинам.козырек, пневмоподв. каб., тахограф российского стандарта с блоком СКЗИ, УВЭОС</v>
      </c>
      <c r="Q37" s="137"/>
    </row>
    <row r="38" spans="1:17" s="21" customFormat="1" ht="51" x14ac:dyDescent="0.2">
      <c r="A38" s="61" t="s">
        <v>65</v>
      </c>
      <c r="B38" s="132">
        <f>[1]сед.тяг!D31</f>
        <v>4817000</v>
      </c>
      <c r="C38" s="133">
        <f t="shared" si="1"/>
        <v>5780400</v>
      </c>
      <c r="D38" s="58" t="str">
        <f>[1]сед.тяг!AQ31</f>
        <v>6х6</v>
      </c>
      <c r="E38" s="62">
        <f>[1]сед.тяг!AR31</f>
        <v>2</v>
      </c>
      <c r="F38" s="63">
        <f>[1]сед.тяг!AS31</f>
        <v>22.074999999999999</v>
      </c>
      <c r="G38" s="64">
        <f>[1]сед.тяг!AT31</f>
        <v>400</v>
      </c>
      <c r="H38" s="64">
        <f>[1]сед.тяг!AU31</f>
        <v>400</v>
      </c>
      <c r="I38" s="64" t="str">
        <f>[1]сед.тяг!AV31</f>
        <v>ZF16</v>
      </c>
      <c r="J38" s="65">
        <f>[1]сед.тяг!AW31</f>
        <v>5.1100000000000003</v>
      </c>
      <c r="K38" s="66" t="str">
        <f>[1]сед.тяг!AX31</f>
        <v>─</v>
      </c>
      <c r="L38" s="67">
        <f>[1]сед.тяг!AY31</f>
        <v>1</v>
      </c>
      <c r="M38" s="67" t="str">
        <f>[1]сед.тяг!AZ31</f>
        <v>12.00R20</v>
      </c>
      <c r="N38" s="67">
        <f>[1]сед.тяг!BA31</f>
        <v>350</v>
      </c>
      <c r="O38" s="67" t="str">
        <f>[1]сед.тяг!BB31</f>
        <v>1450/1530</v>
      </c>
      <c r="P38" s="68" t="str">
        <f>[1]сед.тяг!BC31</f>
        <v>МКБ, МОБ, дв. КАМАЗ-740.735-400 (E-5), топл. ап. BOSCH, система нейтрализ. ОГ(AdBlue), РК КАМАЗ-6522, шины "Север", диаметр шкворня 2", аэродинам.козырек, пневмоподв. каб., тахограф российского стандарта с блоком СКЗИ, УВЭОС</v>
      </c>
      <c r="Q38" s="134" t="s">
        <v>293</v>
      </c>
    </row>
    <row r="39" spans="1:17" s="21" customFormat="1" ht="51.75" thickBot="1" x14ac:dyDescent="0.25">
      <c r="A39" s="61" t="s">
        <v>66</v>
      </c>
      <c r="B39" s="164">
        <f>[1]сед.тяг!D32</f>
        <v>5036000</v>
      </c>
      <c r="C39" s="139">
        <f t="shared" si="1"/>
        <v>6043200</v>
      </c>
      <c r="D39" s="58" t="str">
        <f>[1]сед.тяг!AQ32</f>
        <v>6х6</v>
      </c>
      <c r="E39" s="62">
        <f>[1]сед.тяг!AR32</f>
        <v>2</v>
      </c>
      <c r="F39" s="63">
        <f>[1]сед.тяг!AS32</f>
        <v>21.574999999999999</v>
      </c>
      <c r="G39" s="64">
        <f>[1]сед.тяг!AT32</f>
        <v>400</v>
      </c>
      <c r="H39" s="64">
        <f>[1]сед.тяг!AU32</f>
        <v>400</v>
      </c>
      <c r="I39" s="64" t="str">
        <f>[1]сед.тяг!AV32</f>
        <v>ZF16</v>
      </c>
      <c r="J39" s="65">
        <f>[1]сед.тяг!AW32</f>
        <v>5.1429999999999998</v>
      </c>
      <c r="K39" s="66" t="str">
        <f>[1]сед.тяг!AX32</f>
        <v>─</v>
      </c>
      <c r="L39" s="67">
        <f>[1]сед.тяг!AY32</f>
        <v>1</v>
      </c>
      <c r="M39" s="67" t="str">
        <f>[1]сед.тяг!AZ32</f>
        <v>12.00R20</v>
      </c>
      <c r="N39" s="67">
        <f>[1]сед.тяг!BA32</f>
        <v>550</v>
      </c>
      <c r="O39" s="67" t="str">
        <f>[1]сед.тяг!BB32</f>
        <v>1550/1630</v>
      </c>
      <c r="P39" s="68" t="str">
        <f>[1]сед.тяг!BC32</f>
        <v>МКБ, МОБ, дв. КАМАЗ-740.735-400 (E-5), топл. ап. BOSCH, система нейтрализ. ОГ(AdBlue), мосты Daimler, РК КАМАЗ-6522, отоп. Планар, ДЗК, диаметр шкворня 2", пневмоподв. каб., тахограф российского стандарта с блоком СКЗИ, УВЭОС</v>
      </c>
      <c r="Q39" s="134" t="s">
        <v>293</v>
      </c>
    </row>
    <row r="40" spans="1:17" s="22" customFormat="1" ht="18.75" customHeight="1" thickBot="1" x14ac:dyDescent="0.25">
      <c r="A40" s="229" t="s">
        <v>70</v>
      </c>
      <c r="B40" s="230"/>
      <c r="C40" s="230"/>
      <c r="D40" s="230"/>
      <c r="E40" s="230"/>
      <c r="F40" s="230"/>
      <c r="G40" s="230"/>
      <c r="H40" s="230"/>
      <c r="I40" s="230"/>
      <c r="J40" s="230"/>
      <c r="K40" s="230"/>
      <c r="L40" s="230"/>
      <c r="M40" s="230"/>
      <c r="N40" s="230"/>
      <c r="O40" s="230"/>
      <c r="P40" s="231"/>
      <c r="Q40" s="131"/>
    </row>
    <row r="41" spans="1:17" s="22" customFormat="1" ht="38.25" x14ac:dyDescent="0.2">
      <c r="A41" s="54" t="s">
        <v>71</v>
      </c>
      <c r="B41" s="138">
        <f>[1]сам!D7</f>
        <v>3674000</v>
      </c>
      <c r="C41" s="133">
        <f t="shared" ref="C41:C66" si="2">B41*1.2</f>
        <v>4408800</v>
      </c>
      <c r="D41" s="27" t="str">
        <f>[1]сам!AA7</f>
        <v>6х6</v>
      </c>
      <c r="E41" s="28">
        <f>[1]сам!AB7</f>
        <v>1</v>
      </c>
      <c r="F41" s="29">
        <f>[1]сам!AC7</f>
        <v>9.5</v>
      </c>
      <c r="G41" s="30">
        <f>[1]сам!AD7</f>
        <v>300</v>
      </c>
      <c r="H41" s="30">
        <f>[1]сам!AE7</f>
        <v>300</v>
      </c>
      <c r="I41" s="30" t="str">
        <f>[1]сам!AF7</f>
        <v>ZF9</v>
      </c>
      <c r="J41" s="31">
        <f>[1]сам!AG7</f>
        <v>5.94</v>
      </c>
      <c r="K41" s="32">
        <f>[1]сам!AH7</f>
        <v>6.6</v>
      </c>
      <c r="L41" s="33" t="str">
        <f>[1]сам!AI7</f>
        <v>─</v>
      </c>
      <c r="M41" s="33" t="str">
        <f>[1]сам!AJ7</f>
        <v>425/85R21 390/95R20</v>
      </c>
      <c r="N41" s="33">
        <f>[1]сам!AK7</f>
        <v>350</v>
      </c>
      <c r="O41" s="33" t="str">
        <f>[1]сам!AL7</f>
        <v>кр-пет.</v>
      </c>
      <c r="P41" s="34" t="str">
        <f>[1]сам!AM7</f>
        <v xml:space="preserve">зад.разгрузка, обогрев платф., МКБ, МОБ, дв. КАМАЗ 740.705-300 (Е-5), ТНВД BOSCH, система нейтрализ. ОГ(AdBlue), Common Rail, ДЗК, на ш.43118-3019-50, аэродинамич.козырек, УВЭОС </v>
      </c>
      <c r="Q41" s="134" t="s">
        <v>295</v>
      </c>
    </row>
    <row r="42" spans="1:17" s="22" customFormat="1" ht="89.25" x14ac:dyDescent="0.2">
      <c r="A42" s="54" t="s">
        <v>77</v>
      </c>
      <c r="B42" s="138">
        <f>[1]сам!D13</f>
        <v>3779000</v>
      </c>
      <c r="C42" s="133">
        <f t="shared" si="2"/>
        <v>4534800</v>
      </c>
      <c r="D42" s="27" t="str">
        <f>[1]сам!AA13</f>
        <v>6х4</v>
      </c>
      <c r="E42" s="28">
        <f>[1]сам!AB13</f>
        <v>2</v>
      </c>
      <c r="F42" s="29">
        <f>[1]сам!AC13</f>
        <v>11.5</v>
      </c>
      <c r="G42" s="30">
        <f>[1]сам!AD13</f>
        <v>300</v>
      </c>
      <c r="H42" s="30">
        <f>[1]сам!AE13</f>
        <v>300</v>
      </c>
      <c r="I42" s="30" t="str">
        <f>[1]сам!AF13</f>
        <v>ZF9</v>
      </c>
      <c r="J42" s="31">
        <f>[1]сам!AG13</f>
        <v>4.9800000000000004</v>
      </c>
      <c r="K42" s="32">
        <f>[1]сам!AH13</f>
        <v>15.2</v>
      </c>
      <c r="L42" s="33">
        <f>[1]сам!AI13</f>
        <v>1</v>
      </c>
      <c r="M42" s="33" t="str">
        <f>[1]сам!AJ13</f>
        <v>11.00R20 11R22,5</v>
      </c>
      <c r="N42" s="33">
        <f>[1]сам!AK13</f>
        <v>500</v>
      </c>
      <c r="O42" s="33" t="str">
        <f>[1]сам!AL13</f>
        <v>шк-пет.</v>
      </c>
      <c r="P42" s="34" t="str">
        <f>[1]сам!AM13</f>
        <v xml:space="preserve">бок.разгрузка, надст.борта, защитный козырек над каб., полог с механизмом сматывания, оцинк. лестница и площадка для обсл-я полога, усиленное основание платф., нижние борта с нижней и верхней навеской с оригинальными запорами бортов,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
      <c r="Q42" s="134" t="s">
        <v>295</v>
      </c>
    </row>
    <row r="43" spans="1:17" s="22" customFormat="1" ht="38.25" x14ac:dyDescent="0.2">
      <c r="A43" s="54" t="s">
        <v>78</v>
      </c>
      <c r="B43" s="138">
        <f>[1]сам!D30</f>
        <v>3874000</v>
      </c>
      <c r="C43" s="133">
        <f t="shared" si="2"/>
        <v>4648800</v>
      </c>
      <c r="D43" s="27" t="str">
        <f>[1]сам!AA30</f>
        <v>6х4</v>
      </c>
      <c r="E43" s="28">
        <f>[1]сам!AB30</f>
        <v>2</v>
      </c>
      <c r="F43" s="29">
        <f>[1]сам!AC30</f>
        <v>14.5</v>
      </c>
      <c r="G43" s="30">
        <f>[1]сам!AD30</f>
        <v>300</v>
      </c>
      <c r="H43" s="30">
        <f>[1]сам!AE30</f>
        <v>292</v>
      </c>
      <c r="I43" s="30" t="str">
        <f>[1]сам!AF30</f>
        <v>ZF9</v>
      </c>
      <c r="J43" s="31">
        <f>[1]сам!AG30</f>
        <v>5.94</v>
      </c>
      <c r="K43" s="32">
        <f>[1]сам!AH30</f>
        <v>19</v>
      </c>
      <c r="L43" s="33">
        <f>[1]сам!AI30</f>
        <v>1</v>
      </c>
      <c r="M43" s="33" t="str">
        <f>[1]сам!AJ30</f>
        <v>11.00R20 11.00R22,5</v>
      </c>
      <c r="N43" s="33">
        <f>[1]сам!AK30</f>
        <v>350</v>
      </c>
      <c r="O43" s="33" t="str">
        <f>[1]сам!AL30</f>
        <v>шк-пет.</v>
      </c>
      <c r="P43" s="34" t="str">
        <f>[1]сам!AM30</f>
        <v xml:space="preserve">бок.разгрузка, МКБ, МОБ, дв. Cummins ISB6.7E5 300 (Е-5), ТНВД BOSCH, система нейтрализ. ОГ(AdBlue), ДЗК, на ш.65115-3091-48(А5), аэродинамич.козырек, УВЭОС  </v>
      </c>
      <c r="Q43" s="134" t="s">
        <v>295</v>
      </c>
    </row>
    <row r="44" spans="1:17" s="74" customFormat="1" ht="38.25" x14ac:dyDescent="0.2">
      <c r="A44" s="54" t="s">
        <v>79</v>
      </c>
      <c r="B44" s="138">
        <f>'[1]сам тяж'!D7</f>
        <v>3052000</v>
      </c>
      <c r="C44" s="133">
        <f t="shared" si="2"/>
        <v>3662400</v>
      </c>
      <c r="D44" s="27" t="str">
        <f>'[1]сам тяж'!AD7</f>
        <v>4х2</v>
      </c>
      <c r="E44" s="28">
        <f>'[1]сам тяж'!AE7</f>
        <v>2</v>
      </c>
      <c r="F44" s="29">
        <f>'[1]сам тяж'!AF7</f>
        <v>11.945</v>
      </c>
      <c r="G44" s="30">
        <f>'[1]сам тяж'!AG7</f>
        <v>300</v>
      </c>
      <c r="H44" s="30">
        <f>'[1]сам тяж'!AH7</f>
        <v>292</v>
      </c>
      <c r="I44" s="30" t="str">
        <f>'[1]сам тяж'!AI7</f>
        <v>ZF9</v>
      </c>
      <c r="J44" s="31">
        <f>'[1]сам тяж'!AJ7</f>
        <v>6.33</v>
      </c>
      <c r="K44" s="32">
        <f>'[1]сам тяж'!AK7</f>
        <v>6.5</v>
      </c>
      <c r="L44" s="33" t="str">
        <f>'[1]сам тяж'!AL7</f>
        <v>–</v>
      </c>
      <c r="M44" s="33" t="str">
        <f>'[1]сам тяж'!AM7</f>
        <v>315/80R22,5</v>
      </c>
      <c r="N44" s="33">
        <f>'[1]сам тяж'!AN7</f>
        <v>210</v>
      </c>
      <c r="O44" s="33" t="str">
        <f>'[1]сам тяж'!AO7</f>
        <v>–</v>
      </c>
      <c r="P44" s="34" t="str">
        <f>'[1]сам тяж'!AP7</f>
        <v xml:space="preserve">МКБ, дв. Cummins ISB6.7E5 300 (Е-5), ТНВД BOSCH, система нейтрализ. ОГ(AdBlue), аэродинам.козырек, ДЗК, боковая защита, тахограф российского стандарта с блоком СКЗИ, УВЭОС </v>
      </c>
      <c r="Q44" s="134" t="s">
        <v>296</v>
      </c>
    </row>
    <row r="45" spans="1:17" s="74" customFormat="1" ht="38.25" x14ac:dyDescent="0.2">
      <c r="A45" s="54" t="s">
        <v>80</v>
      </c>
      <c r="B45" s="138">
        <f>'[1]сам тяж'!D8</f>
        <v>3062000</v>
      </c>
      <c r="C45" s="133">
        <f>B45*1.2</f>
        <v>3674400</v>
      </c>
      <c r="D45" s="27" t="str">
        <f>'[1]сам тяж'!AD8</f>
        <v>4х2</v>
      </c>
      <c r="E45" s="28">
        <f>'[1]сам тяж'!AE8</f>
        <v>2</v>
      </c>
      <c r="F45" s="29">
        <f>'[1]сам тяж'!AF8</f>
        <v>11.945</v>
      </c>
      <c r="G45" s="30">
        <f>'[1]сам тяж'!AG8</f>
        <v>300</v>
      </c>
      <c r="H45" s="30">
        <f>'[1]сам тяж'!AH8</f>
        <v>292</v>
      </c>
      <c r="I45" s="30" t="str">
        <f>'[1]сам тяж'!AI8</f>
        <v>ZF9</v>
      </c>
      <c r="J45" s="31">
        <f>'[1]сам тяж'!AJ8</f>
        <v>6.33</v>
      </c>
      <c r="K45" s="32">
        <f>'[1]сам тяж'!AK8</f>
        <v>8</v>
      </c>
      <c r="L45" s="33" t="str">
        <f>'[1]сам тяж'!AL8</f>
        <v>–</v>
      </c>
      <c r="M45" s="33" t="str">
        <f>'[1]сам тяж'!AM8</f>
        <v>315/80R22,5</v>
      </c>
      <c r="N45" s="33">
        <f>'[1]сам тяж'!AN8</f>
        <v>210</v>
      </c>
      <c r="O45" s="33" t="str">
        <f>'[1]сам тяж'!AO8</f>
        <v>–</v>
      </c>
      <c r="P45" s="34" t="str">
        <f>'[1]сам тяж'!AP8</f>
        <v xml:space="preserve">МКБ, дв. Cummins ISB6.7E5 300 (Е-5), ТНВД BOSCH, система нейтрализ. ОГ(AdBlue), аэродинам.козырек, ДЗК, боковая защита, тахограф российского стандарта с блоком СКЗИ, УВЭОС </v>
      </c>
      <c r="Q45" s="134" t="s">
        <v>296</v>
      </c>
    </row>
    <row r="46" spans="1:17" s="74" customFormat="1" ht="51" x14ac:dyDescent="0.2">
      <c r="A46" s="54" t="s">
        <v>81</v>
      </c>
      <c r="B46" s="138">
        <f>[1]сам!D31</f>
        <v>4176000</v>
      </c>
      <c r="C46" s="133">
        <f t="shared" si="2"/>
        <v>5011200</v>
      </c>
      <c r="D46" s="27" t="str">
        <f>[1]сам!AA31</f>
        <v>6х6</v>
      </c>
      <c r="E46" s="28">
        <f>[1]сам!AB31</f>
        <v>2</v>
      </c>
      <c r="F46" s="29">
        <f>[1]сам!AC31</f>
        <v>14</v>
      </c>
      <c r="G46" s="30">
        <f>[1]сам!AD31</f>
        <v>300</v>
      </c>
      <c r="H46" s="30">
        <f>[1]сам!AE31</f>
        <v>292</v>
      </c>
      <c r="I46" s="30" t="str">
        <f>[1]сам!AF31</f>
        <v>ZF9</v>
      </c>
      <c r="J46" s="31">
        <f>[1]сам!AG31</f>
        <v>6.53</v>
      </c>
      <c r="K46" s="32">
        <f>[1]сам!AH31</f>
        <v>8.6999999999999993</v>
      </c>
      <c r="L46" s="33" t="str">
        <f>[1]сам!AI31</f>
        <v>─</v>
      </c>
      <c r="M46" s="33" t="str">
        <f>[1]сам!AJ31</f>
        <v>11.00R20 11R22,5</v>
      </c>
      <c r="N46" s="33" t="str">
        <f>[1]сам!AK31</f>
        <v>2х210</v>
      </c>
      <c r="O46" s="33" t="str">
        <f>[1]сам!AL31</f>
        <v>шк-пет.</v>
      </c>
      <c r="P46" s="34" t="str">
        <f>[1]сам!AM31</f>
        <v xml:space="preserve">зад.разгрузка,  дв. Cummins ISB6.7E5 300 (Е-5), топл. ап. BOSCH, система нейтрализ. ОГ(AdBlue), Common Rail, МКБ, МОБ, аэродинамич.козырек, боковая защита, тахограф российского стандарта с блоком СКЗИ, УВЭОС  </v>
      </c>
      <c r="Q46" s="134" t="s">
        <v>288</v>
      </c>
    </row>
    <row r="47" spans="1:17" s="74" customFormat="1" ht="51" x14ac:dyDescent="0.2">
      <c r="A47" s="54" t="s">
        <v>82</v>
      </c>
      <c r="B47" s="138">
        <f>[1]сам!D32</f>
        <v>4176000</v>
      </c>
      <c r="C47" s="133">
        <f t="shared" si="2"/>
        <v>5011200</v>
      </c>
      <c r="D47" s="27" t="str">
        <f>[1]сам!AA32</f>
        <v>6х6</v>
      </c>
      <c r="E47" s="28">
        <f>[1]сам!AB32</f>
        <v>2</v>
      </c>
      <c r="F47" s="29">
        <f>[1]сам!AC32</f>
        <v>13.775</v>
      </c>
      <c r="G47" s="30">
        <f>[1]сам!AD32</f>
        <v>300</v>
      </c>
      <c r="H47" s="30">
        <f>[1]сам!AE32</f>
        <v>300</v>
      </c>
      <c r="I47" s="30" t="str">
        <f>[1]сам!AF32</f>
        <v>ZF9</v>
      </c>
      <c r="J47" s="31">
        <f>[1]сам!AG32</f>
        <v>4.9800000000000004</v>
      </c>
      <c r="K47" s="32">
        <f>[1]сам!AH32</f>
        <v>8.6999999999999993</v>
      </c>
      <c r="L47" s="33" t="str">
        <f>[1]сам!AI32</f>
        <v>─</v>
      </c>
      <c r="M47" s="33" t="str">
        <f>[1]сам!AJ32</f>
        <v>11.00R20 11R22,5</v>
      </c>
      <c r="N47" s="33">
        <f>[1]сам!AK32</f>
        <v>350</v>
      </c>
      <c r="O47" s="33" t="str">
        <f>[1]сам!AL32</f>
        <v>шк-пет.</v>
      </c>
      <c r="P47" s="34" t="str">
        <f>[1]сам!AM32</f>
        <v xml:space="preserve">зад.разгрузка,  дв. КАМАЗ 740.705-300 (Е-5), ТНВД BOSCH, система нейтрализ. ОГ(AdBlue), топл. ап. BOSCH, Common Rail, обогрев платф, МКБ, МОБ, аэродинамич.козырек, боковая защита, тахограф российского стандарта с блоком СКЗИ, УВЭОС  </v>
      </c>
      <c r="Q47" s="134" t="s">
        <v>288</v>
      </c>
    </row>
    <row r="48" spans="1:17" s="74" customFormat="1" ht="51" x14ac:dyDescent="0.2">
      <c r="A48" s="54" t="s">
        <v>83</v>
      </c>
      <c r="B48" s="138">
        <f>[1]сам!D14</f>
        <v>3691000</v>
      </c>
      <c r="C48" s="133">
        <f t="shared" si="2"/>
        <v>4429200</v>
      </c>
      <c r="D48" s="27" t="str">
        <f>[1]сам!AA14</f>
        <v>6х4</v>
      </c>
      <c r="E48" s="28">
        <f>[1]сам!AB14</f>
        <v>2</v>
      </c>
      <c r="F48" s="29">
        <f>[1]сам!AC14</f>
        <v>15</v>
      </c>
      <c r="G48" s="30">
        <f>[1]сам!AD14</f>
        <v>300</v>
      </c>
      <c r="H48" s="30">
        <f>[1]сам!AE14</f>
        <v>292</v>
      </c>
      <c r="I48" s="30" t="str">
        <f>[1]сам!AF14</f>
        <v>ZF9</v>
      </c>
      <c r="J48" s="31">
        <f>[1]сам!AG14</f>
        <v>5.43</v>
      </c>
      <c r="K48" s="32">
        <f>[1]сам!AH14</f>
        <v>10</v>
      </c>
      <c r="L48" s="33" t="str">
        <f>[1]сам!AI14</f>
        <v>─</v>
      </c>
      <c r="M48" s="33" t="str">
        <f>[1]сам!AJ14</f>
        <v>11.00R20 11R22,5</v>
      </c>
      <c r="N48" s="33">
        <f>[1]сам!AK14</f>
        <v>350</v>
      </c>
      <c r="O48" s="33" t="str">
        <f>[1]сам!AL14</f>
        <v>─</v>
      </c>
      <c r="P48" s="34" t="str">
        <f>[1]сам!AM14</f>
        <v xml:space="preserve">зад.разгрузка, овал.сеч,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
      <c r="Q48" s="134" t="s">
        <v>288</v>
      </c>
    </row>
    <row r="49" spans="1:17" s="74" customFormat="1" ht="51" x14ac:dyDescent="0.2">
      <c r="A49" s="54" t="s">
        <v>84</v>
      </c>
      <c r="B49" s="138">
        <f>[1]сам!D15</f>
        <v>3733000</v>
      </c>
      <c r="C49" s="133">
        <f t="shared" si="2"/>
        <v>4479600</v>
      </c>
      <c r="D49" s="27" t="str">
        <f>[1]сам!AA15</f>
        <v>6х4</v>
      </c>
      <c r="E49" s="28">
        <f>[1]сам!AB15</f>
        <v>2</v>
      </c>
      <c r="F49" s="29">
        <f>[1]сам!AC15</f>
        <v>15</v>
      </c>
      <c r="G49" s="30">
        <f>[1]сам!AD15</f>
        <v>300</v>
      </c>
      <c r="H49" s="30">
        <f>[1]сам!AE15</f>
        <v>292</v>
      </c>
      <c r="I49" s="30" t="str">
        <f>[1]сам!AF15</f>
        <v>ZF9</v>
      </c>
      <c r="J49" s="31">
        <f>[1]сам!AG15</f>
        <v>5.94</v>
      </c>
      <c r="K49" s="32">
        <f>[1]сам!AH15</f>
        <v>10</v>
      </c>
      <c r="L49" s="33" t="str">
        <f>[1]сам!AI15</f>
        <v>─</v>
      </c>
      <c r="M49" s="33" t="str">
        <f>[1]сам!AJ15</f>
        <v>11.00R20 11R22,5</v>
      </c>
      <c r="N49" s="33">
        <f>[1]сам!AK15</f>
        <v>350</v>
      </c>
      <c r="O49" s="33" t="str">
        <f>[1]сам!AL15</f>
        <v>шк-пет.</v>
      </c>
      <c r="P49" s="34" t="str">
        <f>[1]сам!AM15</f>
        <v xml:space="preserve">бок.разгрузка,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
      <c r="Q49" s="134" t="s">
        <v>288</v>
      </c>
    </row>
    <row r="50" spans="1:17" s="74" customFormat="1" ht="51" x14ac:dyDescent="0.2">
      <c r="A50" s="54" t="s">
        <v>97</v>
      </c>
      <c r="B50" s="138">
        <f>[1]сам!D28</f>
        <v>3743000</v>
      </c>
      <c r="C50" s="142">
        <f t="shared" si="2"/>
        <v>4491600</v>
      </c>
      <c r="D50" s="27" t="str">
        <f>[1]сам!AA28</f>
        <v>6х4</v>
      </c>
      <c r="E50" s="28">
        <f>[1]сам!AB28</f>
        <v>2</v>
      </c>
      <c r="F50" s="29">
        <f>[1]сам!AC28</f>
        <v>15</v>
      </c>
      <c r="G50" s="30">
        <f>[1]сам!AD28</f>
        <v>300</v>
      </c>
      <c r="H50" s="30">
        <f>[1]сам!AE28</f>
        <v>292</v>
      </c>
      <c r="I50" s="30" t="str">
        <f>[1]сам!AF28</f>
        <v>ZF9</v>
      </c>
      <c r="J50" s="31">
        <f>[1]сам!AG28</f>
        <v>5.94</v>
      </c>
      <c r="K50" s="32">
        <f>[1]сам!AH28</f>
        <v>10</v>
      </c>
      <c r="L50" s="33" t="str">
        <f>[1]сам!AI28</f>
        <v>─</v>
      </c>
      <c r="M50" s="33" t="str">
        <f>[1]сам!AJ28</f>
        <v>11.00R20 11R22,5</v>
      </c>
      <c r="N50" s="33">
        <f>[1]сам!AK28</f>
        <v>350</v>
      </c>
      <c r="O50" s="33" t="str">
        <f>[1]сам!AL28</f>
        <v>шк-пет.</v>
      </c>
      <c r="P50" s="34" t="str">
        <f>[1]сам!AM28</f>
        <v xml:space="preserve">3-х ст.разгрузка,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
      <c r="Q50" s="134" t="s">
        <v>288</v>
      </c>
    </row>
    <row r="51" spans="1:17" s="74" customFormat="1" ht="51" x14ac:dyDescent="0.2">
      <c r="A51" s="54" t="s">
        <v>98</v>
      </c>
      <c r="B51" s="138">
        <f>[1]сам!D29</f>
        <v>3728000</v>
      </c>
      <c r="C51" s="142">
        <f t="shared" si="2"/>
        <v>4473600</v>
      </c>
      <c r="D51" s="27" t="str">
        <f>[1]сам!AA29</f>
        <v>6х4</v>
      </c>
      <c r="E51" s="28">
        <f>[1]сам!AB29</f>
        <v>2</v>
      </c>
      <c r="F51" s="29">
        <f>[1]сам!AC29</f>
        <v>14.5</v>
      </c>
      <c r="G51" s="30">
        <f>[1]сам!AD29</f>
        <v>300</v>
      </c>
      <c r="H51" s="30">
        <f>[1]сам!AE29</f>
        <v>300</v>
      </c>
      <c r="I51" s="30" t="str">
        <f>[1]сам!AF29</f>
        <v>ZF9</v>
      </c>
      <c r="J51" s="31">
        <f>[1]сам!AG29</f>
        <v>4.9800000000000004</v>
      </c>
      <c r="K51" s="32">
        <f>[1]сам!AH29</f>
        <v>10</v>
      </c>
      <c r="L51" s="33" t="str">
        <f>[1]сам!AI29</f>
        <v>─</v>
      </c>
      <c r="M51" s="33" t="str">
        <f>[1]сам!AJ29</f>
        <v>11.00R20 11R22,5</v>
      </c>
      <c r="N51" s="33">
        <f>[1]сам!AK29</f>
        <v>350</v>
      </c>
      <c r="O51" s="33" t="str">
        <f>[1]сам!AL29</f>
        <v>шк-пет.</v>
      </c>
      <c r="P51" s="34" t="str">
        <f>[1]сам!AM29</f>
        <v xml:space="preserve">3-х ст.разгрузка, МКБ, МОБ, дв. КАМАЗ 740.705-300 (Е-5), ТНВД BOSCH, система нейтрализ. ОГ(AdBlue), Common Rail, ДЗК, аэродин.козырек, боковая защита,тахограф российского стандарта с блоком СКЗИ, УВЭОС  </v>
      </c>
      <c r="Q51" s="134" t="s">
        <v>288</v>
      </c>
    </row>
    <row r="52" spans="1:17" s="74" customFormat="1" ht="51" x14ac:dyDescent="0.2">
      <c r="A52" s="54" t="s">
        <v>99</v>
      </c>
      <c r="B52" s="138">
        <f>'[1]сам тяж'!D9</f>
        <v>4491000</v>
      </c>
      <c r="C52" s="142">
        <f t="shared" si="2"/>
        <v>5389200</v>
      </c>
      <c r="D52" s="27" t="str">
        <f>'[1]сам тяж'!AD9</f>
        <v>6х4</v>
      </c>
      <c r="E52" s="28">
        <f>'[1]сам тяж'!AE9</f>
        <v>2</v>
      </c>
      <c r="F52" s="29">
        <f>'[1]сам тяж'!AF9</f>
        <v>20.074999999999999</v>
      </c>
      <c r="G52" s="30">
        <f>'[1]сам тяж'!AG9</f>
        <v>400</v>
      </c>
      <c r="H52" s="30">
        <f>'[1]сам тяж'!AH9</f>
        <v>400</v>
      </c>
      <c r="I52" s="30" t="str">
        <f>'[1]сам тяж'!AI9</f>
        <v>ZF16</v>
      </c>
      <c r="J52" s="31">
        <f>'[1]сам тяж'!AJ9</f>
        <v>5.1100000000000003</v>
      </c>
      <c r="K52" s="32">
        <f>'[1]сам тяж'!AK9</f>
        <v>16</v>
      </c>
      <c r="L52" s="33" t="str">
        <f>'[1]сам тяж'!AL9</f>
        <v>─</v>
      </c>
      <c r="M52" s="33" t="str">
        <f>'[1]сам тяж'!AM9</f>
        <v>315/80R22,5</v>
      </c>
      <c r="N52" s="33">
        <f>'[1]сам тяж'!AN9</f>
        <v>350</v>
      </c>
      <c r="O52" s="33" t="str">
        <f>'[1]сам тяж'!AO9</f>
        <v>─</v>
      </c>
      <c r="P52" s="34" t="str">
        <f>'[1]сам тяж'!AP9</f>
        <v xml:space="preserve">зад.разгрузка, овал.сеч, МКБ, МОБ, дв. КАМАЗ-740.735-400 (E-5), топл. ап. BOSCH, система нейтрализ. ОГ(AdBlue), Common Rail, пневмоподв. каб., аэродинамич.козырек, ДЗК, боковая защита, тахограф российского стандарта с блоком СКЗИ, УВЭОС </v>
      </c>
      <c r="Q52" s="134" t="s">
        <v>293</v>
      </c>
    </row>
    <row r="53" spans="1:17" s="74" customFormat="1" ht="51" x14ac:dyDescent="0.2">
      <c r="A53" s="54" t="s">
        <v>102</v>
      </c>
      <c r="B53" s="138">
        <f>'[1]сам тяж'!D15</f>
        <v>4456000</v>
      </c>
      <c r="C53" s="142">
        <f t="shared" si="2"/>
        <v>5347200</v>
      </c>
      <c r="D53" s="27" t="str">
        <f>'[1]сам тяж'!AD15</f>
        <v>6х4</v>
      </c>
      <c r="E53" s="28">
        <f>'[1]сам тяж'!AE15</f>
        <v>2</v>
      </c>
      <c r="F53" s="29">
        <f>'[1]сам тяж'!AF15</f>
        <v>20.074999999999999</v>
      </c>
      <c r="G53" s="30">
        <f>'[1]сам тяж'!AG15</f>
        <v>400</v>
      </c>
      <c r="H53" s="30">
        <f>'[1]сам тяж'!AH15</f>
        <v>400</v>
      </c>
      <c r="I53" s="30" t="str">
        <f>'[1]сам тяж'!AI15</f>
        <v>ZF16</v>
      </c>
      <c r="J53" s="31">
        <f>'[1]сам тяж'!AJ15</f>
        <v>5.1100000000000003</v>
      </c>
      <c r="K53" s="32">
        <f>'[1]сам тяж'!AK15</f>
        <v>16</v>
      </c>
      <c r="L53" s="33" t="str">
        <f>'[1]сам тяж'!AL15</f>
        <v>─</v>
      </c>
      <c r="M53" s="33" t="str">
        <f>'[1]сам тяж'!AM15</f>
        <v>315/80R22,5</v>
      </c>
      <c r="N53" s="33">
        <f>'[1]сам тяж'!AN15</f>
        <v>350</v>
      </c>
      <c r="O53" s="33" t="str">
        <f>'[1]сам тяж'!AO15</f>
        <v>─</v>
      </c>
      <c r="P53" s="34" t="str">
        <f>'[1]сам тяж'!AP15</f>
        <v xml:space="preserve">зад.разгрузка, прямоуг.сеч, МКБ, МОБ, дв. КАМАЗ-740.735-400 (E-5), топл. ап. BOSCH, система нейтрализ. ОГ(AdBlue), Common Rail, пневмоподв. каб., обогрев платф., аэродинамич.козырек, боковая защита, тахограф российского стандарта с блоком СКЗИ, УВЭОС </v>
      </c>
      <c r="Q53" s="134" t="s">
        <v>293</v>
      </c>
    </row>
    <row r="54" spans="1:17" s="74" customFormat="1" ht="51" x14ac:dyDescent="0.2">
      <c r="A54" s="54" t="s">
        <v>103</v>
      </c>
      <c r="B54" s="138">
        <f>'[1]сам тяж'!D16</f>
        <v>4456000</v>
      </c>
      <c r="C54" s="142">
        <f>B54*1.2</f>
        <v>5347200</v>
      </c>
      <c r="D54" s="27" t="str">
        <f>'[1]сам тяж'!AD16</f>
        <v>6х4</v>
      </c>
      <c r="E54" s="28">
        <f>'[1]сам тяж'!AE16</f>
        <v>2</v>
      </c>
      <c r="F54" s="29">
        <f>'[1]сам тяж'!AF16</f>
        <v>20.074999999999999</v>
      </c>
      <c r="G54" s="30">
        <f>'[1]сам тяж'!AG16</f>
        <v>400</v>
      </c>
      <c r="H54" s="30">
        <f>'[1]сам тяж'!AH16</f>
        <v>400</v>
      </c>
      <c r="I54" s="30" t="str">
        <f>'[1]сам тяж'!AI16</f>
        <v>ZF16</v>
      </c>
      <c r="J54" s="31">
        <f>'[1]сам тяж'!AJ16</f>
        <v>5.1100000000000003</v>
      </c>
      <c r="K54" s="32">
        <f>'[1]сам тяж'!AK16</f>
        <v>16</v>
      </c>
      <c r="L54" s="33" t="str">
        <f>'[1]сам тяж'!AL16</f>
        <v>─</v>
      </c>
      <c r="M54" s="33" t="str">
        <f>'[1]сам тяж'!AM16</f>
        <v>315/80R22,5</v>
      </c>
      <c r="N54" s="33">
        <f>'[1]сам тяж'!AN16</f>
        <v>350</v>
      </c>
      <c r="O54" s="33" t="str">
        <f>'[1]сам тяж'!AO16</f>
        <v>─</v>
      </c>
      <c r="P54" s="34" t="str">
        <f>'[1]сам тяж'!AP16</f>
        <v xml:space="preserve">зад.разгрузка, прямоуг.сеч, МКБ, МОБ, дв. КАМАЗ-740.735-400 (E-5), топл. ап. АЗПИ, система нейтрализ. ОГ(AdBlue), Common Rail, пневмоподв. каб., обогрев платф., аэродинамич.козырек, боковая защита, тахограф российского стандарта с блоком СКЗИ, УВЭОС </v>
      </c>
      <c r="Q54" s="134" t="s">
        <v>293</v>
      </c>
    </row>
    <row r="55" spans="1:17" s="74" customFormat="1" ht="51" x14ac:dyDescent="0.2">
      <c r="A55" s="54" t="s">
        <v>104</v>
      </c>
      <c r="B55" s="138">
        <f>'[1]сам тяж'!D17</f>
        <v>4441000</v>
      </c>
      <c r="C55" s="142">
        <f t="shared" si="2"/>
        <v>5329200</v>
      </c>
      <c r="D55" s="27" t="str">
        <f>'[1]сам тяж'!AD17</f>
        <v>6х4</v>
      </c>
      <c r="E55" s="28">
        <f>'[1]сам тяж'!AE17</f>
        <v>2</v>
      </c>
      <c r="F55" s="29">
        <f>'[1]сам тяж'!AF17</f>
        <v>20.074999999999999</v>
      </c>
      <c r="G55" s="30">
        <f>'[1]сам тяж'!AG17</f>
        <v>400</v>
      </c>
      <c r="H55" s="30">
        <f>'[1]сам тяж'!AH17</f>
        <v>400</v>
      </c>
      <c r="I55" s="30" t="str">
        <f>'[1]сам тяж'!AI17</f>
        <v>ZF16</v>
      </c>
      <c r="J55" s="31">
        <f>'[1]сам тяж'!AJ17</f>
        <v>5.1100000000000003</v>
      </c>
      <c r="K55" s="32">
        <f>'[1]сам тяж'!AK17</f>
        <v>12</v>
      </c>
      <c r="L55" s="33" t="str">
        <f>'[1]сам тяж'!AL17</f>
        <v>─</v>
      </c>
      <c r="M55" s="33" t="str">
        <f>'[1]сам тяж'!AM17</f>
        <v>315/80R22,5</v>
      </c>
      <c r="N55" s="33">
        <f>'[1]сам тяж'!AN17</f>
        <v>350</v>
      </c>
      <c r="O55" s="33" t="str">
        <f>'[1]сам тяж'!AO17</f>
        <v>─</v>
      </c>
      <c r="P55" s="34" t="str">
        <f>'[1]сам тяж'!AP17</f>
        <v xml:space="preserve">зад.разгрузка, прямоуг.сеч.,  МКБ, МОБ, дв. КАМАЗ-740.735-400 (E-5), топл. ап. BOSCH, система нейтрализ. ОГ(AdBlue), Common Rail, пневмоподв. каб., обогрев платф., аэродинамич.козырек, боковая защита,  тахограф российского стандарта с блоком СКЗИ, УВЭОС </v>
      </c>
      <c r="Q55" s="134" t="s">
        <v>293</v>
      </c>
    </row>
    <row r="56" spans="1:17" s="74" customFormat="1" ht="51" x14ac:dyDescent="0.2">
      <c r="A56" s="54" t="s">
        <v>105</v>
      </c>
      <c r="B56" s="138">
        <f>'[1]сам тяж'!D18</f>
        <v>4667000</v>
      </c>
      <c r="C56" s="142">
        <f t="shared" si="2"/>
        <v>5600400</v>
      </c>
      <c r="D56" s="27" t="str">
        <f>'[1]сам тяж'!AD18</f>
        <v>6х4</v>
      </c>
      <c r="E56" s="28">
        <f>'[1]сам тяж'!AE18</f>
        <v>2</v>
      </c>
      <c r="F56" s="29">
        <f>'[1]сам тяж'!AF18</f>
        <v>20.074999999999999</v>
      </c>
      <c r="G56" s="30">
        <f>'[1]сам тяж'!AG18</f>
        <v>400</v>
      </c>
      <c r="H56" s="30">
        <f>'[1]сам тяж'!AH18</f>
        <v>390</v>
      </c>
      <c r="I56" s="30" t="str">
        <f>'[1]сам тяж'!AI18</f>
        <v>ZF16</v>
      </c>
      <c r="J56" s="31">
        <f>'[1]сам тяж'!AJ18</f>
        <v>5.1100000000000003</v>
      </c>
      <c r="K56" s="32">
        <f>'[1]сам тяж'!AK18</f>
        <v>20</v>
      </c>
      <c r="L56" s="33" t="str">
        <f>'[1]сам тяж'!AL18</f>
        <v>─</v>
      </c>
      <c r="M56" s="33" t="str">
        <f>'[1]сам тяж'!AM18</f>
        <v>315/80R22,5</v>
      </c>
      <c r="N56" s="33">
        <f>'[1]сам тяж'!AN18</f>
        <v>350</v>
      </c>
      <c r="O56" s="33" t="str">
        <f>'[1]сам тяж'!AO18</f>
        <v>─</v>
      </c>
      <c r="P56" s="34" t="str">
        <f>'[1]сам тяж'!AP18</f>
        <v xml:space="preserve">зад.разгрузка, прямоуг.сеч, МКБ, МОБ, дв. Cummins ISL 400 50 (Е-5), система нейтрализ. ОГ(AdBlue), ТНВД BOSCH, пневмоподв. каб., аэродинамич.козырек, боковая защита, тахограф российского стандарта с блоком СКЗИ, УВЭОС </v>
      </c>
      <c r="Q56" s="134" t="s">
        <v>293</v>
      </c>
    </row>
    <row r="57" spans="1:17" s="74" customFormat="1" ht="51" x14ac:dyDescent="0.2">
      <c r="A57" s="54" t="s">
        <v>106</v>
      </c>
      <c r="B57" s="138">
        <f>'[1]сам тяж'!D19</f>
        <v>4753000</v>
      </c>
      <c r="C57" s="142">
        <f t="shared" si="2"/>
        <v>5703600</v>
      </c>
      <c r="D57" s="27" t="str">
        <f>'[1]сам тяж'!AD19</f>
        <v>6х4</v>
      </c>
      <c r="E57" s="28">
        <f>'[1]сам тяж'!AE19</f>
        <v>2</v>
      </c>
      <c r="F57" s="29">
        <f>'[1]сам тяж'!AF19</f>
        <v>20.074999999999999</v>
      </c>
      <c r="G57" s="30">
        <f>'[1]сам тяж'!AG19</f>
        <v>400</v>
      </c>
      <c r="H57" s="30">
        <f>'[1]сам тяж'!AH19</f>
        <v>390</v>
      </c>
      <c r="I57" s="30" t="str">
        <f>'[1]сам тяж'!AI19</f>
        <v>ZF16</v>
      </c>
      <c r="J57" s="31">
        <f>'[1]сам тяж'!AJ19</f>
        <v>5.1100000000000003</v>
      </c>
      <c r="K57" s="32">
        <f>'[1]сам тяж'!AK19</f>
        <v>16</v>
      </c>
      <c r="L57" s="33" t="str">
        <f>'[1]сам тяж'!AL19</f>
        <v>─</v>
      </c>
      <c r="M57" s="33" t="str">
        <f>'[1]сам тяж'!AM19</f>
        <v>315/80R22,5</v>
      </c>
      <c r="N57" s="33">
        <f>'[1]сам тяж'!AN19</f>
        <v>350</v>
      </c>
      <c r="O57" s="33" t="str">
        <f>'[1]сам тяж'!AO19</f>
        <v>шк-пет.</v>
      </c>
      <c r="P57" s="34" t="str">
        <f>'[1]сам тяж'!AP19</f>
        <v xml:space="preserve">зад.разгрузка, овал.сеч, МКБ, МОБ,  дв. Cummins ISL 400 50 (Е-5), топл. ап. BOSCH, система нейтрализ. ОГ (AdBlue), Common Rail, пневмоподв. каб., аэродинамич.козырек, ДЗК, боковая защита, тахограф российского стандарта с блоком СКЗИ, УВЭОС </v>
      </c>
      <c r="Q57" s="134" t="s">
        <v>293</v>
      </c>
    </row>
    <row r="58" spans="1:17" s="74" customFormat="1" ht="51" x14ac:dyDescent="0.2">
      <c r="A58" s="54" t="s">
        <v>107</v>
      </c>
      <c r="B58" s="138">
        <f>'[1]сам тяж'!D20</f>
        <v>4704000</v>
      </c>
      <c r="C58" s="142">
        <f t="shared" si="2"/>
        <v>5644800</v>
      </c>
      <c r="D58" s="27" t="str">
        <f>'[1]сам тяж'!AD20</f>
        <v>6х4</v>
      </c>
      <c r="E58" s="28">
        <f>'[1]сам тяж'!AE20</f>
        <v>2</v>
      </c>
      <c r="F58" s="29">
        <f>'[1]сам тяж'!AF20</f>
        <v>20.074999999999999</v>
      </c>
      <c r="G58" s="30">
        <f>'[1]сам тяж'!AG20</f>
        <v>400</v>
      </c>
      <c r="H58" s="30">
        <f>'[1]сам тяж'!AH20</f>
        <v>390</v>
      </c>
      <c r="I58" s="30" t="str">
        <f>'[1]сам тяж'!AI20</f>
        <v>ZF16</v>
      </c>
      <c r="J58" s="31">
        <f>'[1]сам тяж'!AJ20</f>
        <v>5.1100000000000003</v>
      </c>
      <c r="K58" s="32">
        <f>'[1]сам тяж'!AK20</f>
        <v>16</v>
      </c>
      <c r="L58" s="33" t="str">
        <f>'[1]сам тяж'!AL20</f>
        <v>─</v>
      </c>
      <c r="M58" s="33" t="str">
        <f>'[1]сам тяж'!AM20</f>
        <v>315/80R22,5</v>
      </c>
      <c r="N58" s="33">
        <f>'[1]сам тяж'!AN20</f>
        <v>350</v>
      </c>
      <c r="O58" s="33" t="str">
        <f>'[1]сам тяж'!AO20</f>
        <v>шк-пет.</v>
      </c>
      <c r="P58" s="34" t="str">
        <f>'[1]сам тяж'!AP20</f>
        <v xml:space="preserve">зад.разгрузка, прямоуг.сеч, МКБ, МОБ,  дв. Cummins ISL 400 50 (Е-5), топл. ап. BOSCH, система нейтрализ. ОГ (AdBlue), Common Rail, аэродинамич.козырек, боковая защита, пневмоподв. каб., тахограф российского стандарта с блоком СКЗИ, УВЭОС </v>
      </c>
      <c r="Q58" s="134" t="s">
        <v>293</v>
      </c>
    </row>
    <row r="59" spans="1:17" s="74" customFormat="1" ht="51" x14ac:dyDescent="0.2">
      <c r="A59" s="54" t="s">
        <v>108</v>
      </c>
      <c r="B59" s="138">
        <f>'[1]сам тяж'!D21</f>
        <v>4738000</v>
      </c>
      <c r="C59" s="142">
        <f t="shared" si="2"/>
        <v>5685600</v>
      </c>
      <c r="D59" s="27" t="str">
        <f>'[1]сам тяж'!AD21</f>
        <v>6х4</v>
      </c>
      <c r="E59" s="28">
        <f>'[1]сам тяж'!AE21</f>
        <v>2</v>
      </c>
      <c r="F59" s="29">
        <f>'[1]сам тяж'!AF21</f>
        <v>20.074999999999999</v>
      </c>
      <c r="G59" s="30">
        <f>'[1]сам тяж'!AG21</f>
        <v>400</v>
      </c>
      <c r="H59" s="30">
        <f>'[1]сам тяж'!AH21</f>
        <v>390</v>
      </c>
      <c r="I59" s="30" t="str">
        <f>'[1]сам тяж'!AI21</f>
        <v>ZF16</v>
      </c>
      <c r="J59" s="31">
        <f>'[1]сам тяж'!AJ21</f>
        <v>5.1100000000000003</v>
      </c>
      <c r="K59" s="32">
        <f>'[1]сам тяж'!AK21</f>
        <v>12</v>
      </c>
      <c r="L59" s="33" t="str">
        <f>'[1]сам тяж'!AL21</f>
        <v>─</v>
      </c>
      <c r="M59" s="33" t="str">
        <f>'[1]сам тяж'!AM21</f>
        <v>315/80R22,5</v>
      </c>
      <c r="N59" s="33">
        <f>'[1]сам тяж'!AN21</f>
        <v>350</v>
      </c>
      <c r="O59" s="33" t="str">
        <f>'[1]сам тяж'!AO21</f>
        <v>шк-пет.</v>
      </c>
      <c r="P59" s="34" t="str">
        <f>'[1]сам тяж'!AP21</f>
        <v xml:space="preserve">зад.разгрузка, овал.сеч, МКБ, МОБ,  дв. Cummins ISL 400 50 (Е-5), топл. ап. BOSCH, система нейтрализ. ОГ (AdBlue), Common Rail, пневмоподв. каб., аэродинамич.козырек, ДЗК, боковая защита, тахограф российского стандарта с блоком СКЗИ, УВЭОС </v>
      </c>
      <c r="Q59" s="134" t="s">
        <v>293</v>
      </c>
    </row>
    <row r="60" spans="1:17" s="74" customFormat="1" ht="51" x14ac:dyDescent="0.2">
      <c r="A60" s="54" t="s">
        <v>109</v>
      </c>
      <c r="B60" s="138">
        <f>'[1]сам тяж'!D22</f>
        <v>4689000</v>
      </c>
      <c r="C60" s="142">
        <f t="shared" si="2"/>
        <v>5626800</v>
      </c>
      <c r="D60" s="27" t="str">
        <f>'[1]сам тяж'!AD22</f>
        <v>6х4</v>
      </c>
      <c r="E60" s="28">
        <f>'[1]сам тяж'!AE22</f>
        <v>2</v>
      </c>
      <c r="F60" s="29">
        <f>'[1]сам тяж'!AF22</f>
        <v>20.074999999999999</v>
      </c>
      <c r="G60" s="30">
        <f>'[1]сам тяж'!AG22</f>
        <v>400</v>
      </c>
      <c r="H60" s="30">
        <f>'[1]сам тяж'!AH22</f>
        <v>390</v>
      </c>
      <c r="I60" s="30" t="str">
        <f>'[1]сам тяж'!AI22</f>
        <v>ZF16</v>
      </c>
      <c r="J60" s="31">
        <f>'[1]сам тяж'!AJ22</f>
        <v>5.1100000000000003</v>
      </c>
      <c r="K60" s="32">
        <f>'[1]сам тяж'!AK22</f>
        <v>12</v>
      </c>
      <c r="L60" s="33" t="str">
        <f>'[1]сам тяж'!AL22</f>
        <v>─</v>
      </c>
      <c r="M60" s="33" t="str">
        <f>'[1]сам тяж'!AM22</f>
        <v>315/80R22,5</v>
      </c>
      <c r="N60" s="33">
        <f>'[1]сам тяж'!AN22</f>
        <v>350</v>
      </c>
      <c r="O60" s="33" t="str">
        <f>'[1]сам тяж'!AO22</f>
        <v>шк-пет.</v>
      </c>
      <c r="P60" s="34" t="str">
        <f>'[1]сам тяж'!AP22</f>
        <v xml:space="preserve">зад.разгрузка, прямоуг.сеч, МКБ, МОБ,  дв. Cummins ISL 400 50 (Е-5), топл. ап. BOSCH, система нейтрализ. ОГ (AdBlue), Common Rail, пневмоподв. каб., аэродинамич.козырек, боковая защита, тахограф российского стандарта с блоком СКЗИ, УВЭОС </v>
      </c>
      <c r="Q60" s="134" t="s">
        <v>293</v>
      </c>
    </row>
    <row r="61" spans="1:17" s="74" customFormat="1" ht="51" x14ac:dyDescent="0.2">
      <c r="A61" s="54" t="s">
        <v>110</v>
      </c>
      <c r="B61" s="138">
        <f>'[1]сам тяж'!D23</f>
        <v>4709000</v>
      </c>
      <c r="C61" s="142">
        <f t="shared" si="2"/>
        <v>5650800</v>
      </c>
      <c r="D61" s="27" t="str">
        <f>'[1]сам тяж'!AD23</f>
        <v>6х4</v>
      </c>
      <c r="E61" s="28">
        <f>'[1]сам тяж'!AE23</f>
        <v>2</v>
      </c>
      <c r="F61" s="29">
        <f>'[1]сам тяж'!AF23</f>
        <v>20.074999999999999</v>
      </c>
      <c r="G61" s="30">
        <f>'[1]сам тяж'!AG23</f>
        <v>400</v>
      </c>
      <c r="H61" s="30">
        <f>'[1]сам тяж'!AH23</f>
        <v>390</v>
      </c>
      <c r="I61" s="30" t="str">
        <f>'[1]сам тяж'!AI23</f>
        <v>ZF16</v>
      </c>
      <c r="J61" s="31">
        <f>'[1]сам тяж'!AJ23</f>
        <v>5.1100000000000003</v>
      </c>
      <c r="K61" s="32">
        <f>'[1]сам тяж'!AK23</f>
        <v>20</v>
      </c>
      <c r="L61" s="33" t="str">
        <f>'[1]сам тяж'!AL23</f>
        <v>─</v>
      </c>
      <c r="M61" s="33" t="str">
        <f>'[1]сам тяж'!AM23</f>
        <v>315/80R22,5</v>
      </c>
      <c r="N61" s="33">
        <f>'[1]сам тяж'!AN23</f>
        <v>350</v>
      </c>
      <c r="O61" s="33" t="str">
        <f>'[1]сам тяж'!AO23</f>
        <v>шк-пет.</v>
      </c>
      <c r="P61" s="34" t="str">
        <f>'[1]сам тяж'!AP23</f>
        <v xml:space="preserve">зад.разгрузка, прямоуг.сеч, МКБ, МОБ,  дв. Cummins ISL 400 50 (Е-5), топл. ап. BOSCH, система нейтрализ. ОГ (AdBlue), Common Rail, пневмоподв. каб., аэродинамич.козырек, боковая защита, тахограф российского стандарта с блоком СКЗИ, УВЭОС </v>
      </c>
      <c r="Q61" s="134" t="s">
        <v>293</v>
      </c>
    </row>
    <row r="62" spans="1:17" s="74" customFormat="1" ht="51" x14ac:dyDescent="0.2">
      <c r="A62" s="54" t="s">
        <v>118</v>
      </c>
      <c r="B62" s="138">
        <f>'[1]сам тяж'!D31</f>
        <v>5199000</v>
      </c>
      <c r="C62" s="142">
        <f t="shared" si="2"/>
        <v>6238800</v>
      </c>
      <c r="D62" s="27" t="str">
        <f>'[1]сам тяж'!AD31</f>
        <v>8х4</v>
      </c>
      <c r="E62" s="28">
        <f>'[1]сам тяж'!AE31</f>
        <v>2</v>
      </c>
      <c r="F62" s="29">
        <f>'[1]сам тяж'!AF31</f>
        <v>25.57</v>
      </c>
      <c r="G62" s="30">
        <f>'[1]сам тяж'!AG31</f>
        <v>400</v>
      </c>
      <c r="H62" s="30">
        <f>'[1]сам тяж'!AH31</f>
        <v>390</v>
      </c>
      <c r="I62" s="30" t="str">
        <f>'[1]сам тяж'!AI31</f>
        <v>ZF16</v>
      </c>
      <c r="J62" s="31">
        <f>'[1]сам тяж'!AJ31</f>
        <v>5.1100000000000003</v>
      </c>
      <c r="K62" s="32">
        <f>'[1]сам тяж'!AK31</f>
        <v>20</v>
      </c>
      <c r="L62" s="33" t="str">
        <f>'[1]сам тяж'!AL31</f>
        <v>─</v>
      </c>
      <c r="M62" s="33" t="str">
        <f>'[1]сам тяж'!AM31</f>
        <v>315/80R22,5</v>
      </c>
      <c r="N62" s="33">
        <f>'[1]сам тяж'!AN31</f>
        <v>210</v>
      </c>
      <c r="O62" s="33" t="str">
        <f>'[1]сам тяж'!AO31</f>
        <v>─</v>
      </c>
      <c r="P62" s="34" t="str">
        <f>'[1]сам тяж'!AP31</f>
        <v xml:space="preserve">зад.разгрузка, овал.сеч., МКБ, МОБ, дв. Cummins ISL 400 50 (Е-5), топл. ап. BOSCH, Common Rail, система нейтрализ. ОГ (AdBlue), аэродинам.козырек, ДЗК, боковая защита, пневмоподв. каб., тахограф российского стандарта с блоком СКЗИ, УВЭОС </v>
      </c>
      <c r="Q62" s="134" t="s">
        <v>298</v>
      </c>
    </row>
    <row r="63" spans="1:17" s="74" customFormat="1" ht="51" x14ac:dyDescent="0.2">
      <c r="A63" s="54" t="s">
        <v>119</v>
      </c>
      <c r="B63" s="138">
        <f>'[1]сам тяж'!D32</f>
        <v>5194000</v>
      </c>
      <c r="C63" s="142">
        <f t="shared" si="2"/>
        <v>6232800</v>
      </c>
      <c r="D63" s="27" t="str">
        <f>'[1]сам тяж'!AD32</f>
        <v>8х4</v>
      </c>
      <c r="E63" s="28">
        <f>'[1]сам тяж'!AE32</f>
        <v>2</v>
      </c>
      <c r="F63" s="29">
        <f>'[1]сам тяж'!AF32</f>
        <v>25.57</v>
      </c>
      <c r="G63" s="30">
        <f>'[1]сам тяж'!AG32</f>
        <v>400</v>
      </c>
      <c r="H63" s="30">
        <f>'[1]сам тяж'!AH32</f>
        <v>390</v>
      </c>
      <c r="I63" s="30" t="str">
        <f>'[1]сам тяж'!AI32</f>
        <v>ZF16</v>
      </c>
      <c r="J63" s="31">
        <f>'[1]сам тяж'!AJ32</f>
        <v>5.1100000000000003</v>
      </c>
      <c r="K63" s="32">
        <f>'[1]сам тяж'!AK32</f>
        <v>16</v>
      </c>
      <c r="L63" s="33" t="str">
        <f>'[1]сам тяж'!AL32</f>
        <v>─</v>
      </c>
      <c r="M63" s="33" t="str">
        <f>'[1]сам тяж'!AM32</f>
        <v>315/80R22,5</v>
      </c>
      <c r="N63" s="33">
        <f>'[1]сам тяж'!AN32</f>
        <v>210</v>
      </c>
      <c r="O63" s="33" t="str">
        <f>'[1]сам тяж'!AO32</f>
        <v>─</v>
      </c>
      <c r="P63" s="34" t="str">
        <f>'[1]сам тяж'!AP32</f>
        <v xml:space="preserve">зад.разгрузка, овал.сеч., МКБ, МОБ, дв. Cummins ISL 400 50 (Е-5), топл. ап. BOSCH, Common Rail, система нейтрализ. ОГ (AdBlue), аэродинам.козырек, ДЗК, боковая защита, пневмоподв. каб., тахограф российского стандарта с блоком СКЗИ, УВЭОС  </v>
      </c>
      <c r="Q63" s="134" t="s">
        <v>298</v>
      </c>
    </row>
    <row r="64" spans="1:17" s="74" customFormat="1" ht="51" x14ac:dyDescent="0.2">
      <c r="A64" s="54" t="s">
        <v>120</v>
      </c>
      <c r="B64" s="138">
        <f>'[1]сам тяж'!D33</f>
        <v>4930000</v>
      </c>
      <c r="C64" s="142">
        <f t="shared" si="2"/>
        <v>5916000</v>
      </c>
      <c r="D64" s="27" t="str">
        <f>'[1]сам тяж'!AD33</f>
        <v>8х4</v>
      </c>
      <c r="E64" s="28">
        <f>'[1]сам тяж'!AE33</f>
        <v>2</v>
      </c>
      <c r="F64" s="29">
        <f>'[1]сам тяж'!AF33</f>
        <v>25.57</v>
      </c>
      <c r="G64" s="30">
        <f>'[1]сам тяж'!AG33</f>
        <v>400</v>
      </c>
      <c r="H64" s="30">
        <f>'[1]сам тяж'!AH33</f>
        <v>400</v>
      </c>
      <c r="I64" s="30" t="str">
        <f>'[1]сам тяж'!AI33</f>
        <v>ZF16</v>
      </c>
      <c r="J64" s="31">
        <f>'[1]сам тяж'!AJ33</f>
        <v>5.1100000000000003</v>
      </c>
      <c r="K64" s="32">
        <f>'[1]сам тяж'!AK33</f>
        <v>20</v>
      </c>
      <c r="L64" s="33" t="str">
        <f>'[1]сам тяж'!AL33</f>
        <v>─</v>
      </c>
      <c r="M64" s="33" t="str">
        <f>'[1]сам тяж'!AM33</f>
        <v>315/80R22,5</v>
      </c>
      <c r="N64" s="33">
        <f>'[1]сам тяж'!AN33</f>
        <v>210</v>
      </c>
      <c r="O64" s="33" t="str">
        <f>'[1]сам тяж'!AO33</f>
        <v>─</v>
      </c>
      <c r="P64" s="34" t="str">
        <f>'[1]сам тяж'!AP33</f>
        <v xml:space="preserve">зад.разгрузка, прямоуг.сеч, МКБ, МОБ, дв. КАМАЗ-740.735-400 (Е-5), топл. ап. BOSCH, Common Rail, система нейтрализ. ОГ (AdBlue), аэродинам.козырек, ДЗК, боковая защита, пневмоподв. каб., тахограф российского стандарта с блоком СКЗИ, УВЭОС  </v>
      </c>
      <c r="Q64" s="134" t="s">
        <v>298</v>
      </c>
    </row>
    <row r="65" spans="1:17" s="74" customFormat="1" ht="51" x14ac:dyDescent="0.2">
      <c r="A65" s="54" t="s">
        <v>121</v>
      </c>
      <c r="B65" s="138">
        <f>'[1]сам тяж'!D34</f>
        <v>5150000</v>
      </c>
      <c r="C65" s="142">
        <f t="shared" si="2"/>
        <v>6180000</v>
      </c>
      <c r="D65" s="27" t="str">
        <f>'[1]сам тяж'!AD34</f>
        <v>8х4</v>
      </c>
      <c r="E65" s="28">
        <f>'[1]сам тяж'!AE34</f>
        <v>2</v>
      </c>
      <c r="F65" s="29">
        <f>'[1]сам тяж'!AF34</f>
        <v>25.57</v>
      </c>
      <c r="G65" s="30">
        <f>'[1]сам тяж'!AG34</f>
        <v>400</v>
      </c>
      <c r="H65" s="30">
        <f>'[1]сам тяж'!AH34</f>
        <v>390</v>
      </c>
      <c r="I65" s="30" t="str">
        <f>'[1]сам тяж'!AI34</f>
        <v>ZF16</v>
      </c>
      <c r="J65" s="31">
        <f>'[1]сам тяж'!AJ34</f>
        <v>5.1100000000000003</v>
      </c>
      <c r="K65" s="32">
        <f>'[1]сам тяж'!AK34</f>
        <v>20</v>
      </c>
      <c r="L65" s="33" t="str">
        <f>'[1]сам тяж'!AL34</f>
        <v>─</v>
      </c>
      <c r="M65" s="33" t="str">
        <f>'[1]сам тяж'!AM34</f>
        <v>315/80R22,5</v>
      </c>
      <c r="N65" s="33">
        <f>'[1]сам тяж'!AN34</f>
        <v>210</v>
      </c>
      <c r="O65" s="33" t="str">
        <f>'[1]сам тяж'!AO34</f>
        <v>─</v>
      </c>
      <c r="P65" s="34" t="str">
        <f>'[1]сам тяж'!AP34</f>
        <v xml:space="preserve">зад.разгрузка, прямоуг.сеч, МКБ, МОБ, дв. Cummins ISL 400 50 (Е-5), топл. ап. BOSCH, Common Rail, система нейтрализ. ОГ (AdBlue), аэродинам.козырек, ДЗК, боковая защита,пневмоподв. каб., тахограф российского стандарта с блоком СКЗИ, УВЭОС  </v>
      </c>
      <c r="Q65" s="134" t="s">
        <v>298</v>
      </c>
    </row>
    <row r="66" spans="1:17" s="74" customFormat="1" ht="64.5" thickBot="1" x14ac:dyDescent="0.25">
      <c r="A66" s="54" t="s">
        <v>125</v>
      </c>
      <c r="B66" s="138">
        <f>'[1]сам тяж'!D38</f>
        <v>5496000</v>
      </c>
      <c r="C66" s="142">
        <f t="shared" si="2"/>
        <v>6595200</v>
      </c>
      <c r="D66" s="27" t="str">
        <f>'[1]сам тяж'!AD38</f>
        <v>6х6</v>
      </c>
      <c r="E66" s="28">
        <f>'[1]сам тяж'!AE38</f>
        <v>2</v>
      </c>
      <c r="F66" s="29">
        <f>'[1]сам тяж'!AF38</f>
        <v>19.074999999999999</v>
      </c>
      <c r="G66" s="30">
        <f>'[1]сам тяж'!AG38</f>
        <v>400</v>
      </c>
      <c r="H66" s="30">
        <f>'[1]сам тяж'!AH38</f>
        <v>400</v>
      </c>
      <c r="I66" s="30" t="str">
        <f>'[1]сам тяж'!AI38</f>
        <v>ZF16</v>
      </c>
      <c r="J66" s="29">
        <f>'[1]сам тяж'!AJ38</f>
        <v>5.1429999999999998</v>
      </c>
      <c r="K66" s="32">
        <f>'[1]сам тяж'!AK38</f>
        <v>16</v>
      </c>
      <c r="L66" s="33" t="str">
        <f>'[1]сам тяж'!AL38</f>
        <v>─</v>
      </c>
      <c r="M66" s="33" t="str">
        <f>'[1]сам тяж'!AM38</f>
        <v>12.00R20</v>
      </c>
      <c r="N66" s="33">
        <f>'[1]сам тяж'!AN38</f>
        <v>350</v>
      </c>
      <c r="O66" s="33" t="str">
        <f>'[1]сам тяж'!AO38</f>
        <v>─</v>
      </c>
      <c r="P66" s="34" t="str">
        <f>'[1]сам тяж'!AP38</f>
        <v>зад.разгрузка, обогрев платф, МКБ, МОБ, дв. КАМАЗ-740.735-400 (E-5), топл. ап. BOSCH, система нейтрализ. ОГ(AdBlue), РК КАМАЗ-6522, мосты Daimler, пневмоподв. каб., аэродинамич.козырек, боковая защита, тахограф российского стандарта с блоком СКЗИ, УВЭОС</v>
      </c>
      <c r="Q66" s="134" t="s">
        <v>293</v>
      </c>
    </row>
    <row r="67" spans="1:17" s="21" customFormat="1" ht="18.75" customHeight="1" thickBot="1" x14ac:dyDescent="0.25">
      <c r="A67" s="232" t="s">
        <v>132</v>
      </c>
      <c r="B67" s="233"/>
      <c r="C67" s="233"/>
      <c r="D67" s="233"/>
      <c r="E67" s="233"/>
      <c r="F67" s="233"/>
      <c r="G67" s="233"/>
      <c r="H67" s="233"/>
      <c r="I67" s="233"/>
      <c r="J67" s="233"/>
      <c r="K67" s="233"/>
      <c r="L67" s="233"/>
      <c r="M67" s="233"/>
      <c r="N67" s="233"/>
      <c r="O67" s="233"/>
      <c r="P67" s="234"/>
      <c r="Q67" s="131"/>
    </row>
    <row r="68" spans="1:17" s="21" customFormat="1" ht="25.5" x14ac:dyDescent="0.2">
      <c r="A68" s="54" t="s">
        <v>133</v>
      </c>
      <c r="B68" s="145">
        <f>'[1]4308'!D10</f>
        <v>2754000</v>
      </c>
      <c r="C68" s="146">
        <f t="shared" ref="C68:C131" si="3">B68*1.2</f>
        <v>3304800</v>
      </c>
      <c r="D68" s="27" t="str">
        <f>'[1]4308'!R10</f>
        <v>4х2</v>
      </c>
      <c r="E68" s="28">
        <f>'[1]4308'!S10</f>
        <v>2</v>
      </c>
      <c r="F68" s="29">
        <f>'[1]4308'!T10</f>
        <v>7.24</v>
      </c>
      <c r="G68" s="30">
        <f>'[1]4308'!U10</f>
        <v>250</v>
      </c>
      <c r="H68" s="30">
        <f>'[1]4308'!V10</f>
        <v>242</v>
      </c>
      <c r="I68" s="30" t="str">
        <f>'[1]4308'!W10</f>
        <v>ZF6</v>
      </c>
      <c r="J68" s="31">
        <f>'[1]4308'!X10</f>
        <v>4.22</v>
      </c>
      <c r="K68" s="30">
        <f>'[1]4308'!Y10</f>
        <v>3800</v>
      </c>
      <c r="L68" s="33" t="str">
        <f>'[1]4308'!Z10</f>
        <v>–</v>
      </c>
      <c r="M68" s="33" t="str">
        <f>'[1]4308'!AA10</f>
        <v>245/70R19,5</v>
      </c>
      <c r="N68" s="33">
        <f>'[1]4308'!AB10</f>
        <v>210</v>
      </c>
      <c r="O68" s="33" t="str">
        <f>'[1]4308'!AC10</f>
        <v>–</v>
      </c>
      <c r="P68" s="34" t="str">
        <f>'[1]4308'!AD10</f>
        <v>МКБ, дв. Сummins  ISB6.7E5 250 (Е-5), ТНВД BOSCH, система нейтрализ. ОГ(AdBlue), КПП ZF6S1000, ДЗК, КОМ ZF, УВЭОС</v>
      </c>
      <c r="Q68" s="134" t="s">
        <v>301</v>
      </c>
    </row>
    <row r="69" spans="1:17" s="21" customFormat="1" ht="38.25" x14ac:dyDescent="0.2">
      <c r="A69" s="54" t="s">
        <v>139</v>
      </c>
      <c r="B69" s="148">
        <f>[1]шас6х6!D19</f>
        <v>3428000</v>
      </c>
      <c r="C69" s="109">
        <f t="shared" si="3"/>
        <v>4113600</v>
      </c>
      <c r="D69" s="27" t="str">
        <f>[1]шас6х6!AI19</f>
        <v>6х6</v>
      </c>
      <c r="E69" s="28">
        <f>[1]шас6х6!AJ19</f>
        <v>1</v>
      </c>
      <c r="F69" s="29">
        <f>[1]шас6х6!AK19</f>
        <v>13.185</v>
      </c>
      <c r="G69" s="30">
        <f>[1]шас6х6!AL19</f>
        <v>300</v>
      </c>
      <c r="H69" s="30">
        <f>[1]шас6х6!AM19</f>
        <v>292</v>
      </c>
      <c r="I69" s="30" t="str">
        <f>[1]шас6х6!AN19</f>
        <v>ZF9</v>
      </c>
      <c r="J69" s="31">
        <f>[1]шас6х6!AO19</f>
        <v>7.22</v>
      </c>
      <c r="K69" s="30">
        <f>[1]шас6х6!AP19</f>
        <v>5900</v>
      </c>
      <c r="L69" s="33">
        <f>[1]шас6х6!AQ19</f>
        <v>1</v>
      </c>
      <c r="M69" s="33" t="str">
        <f>[1]шас6х6!AR19</f>
        <v>425/85R21 390/95R20</v>
      </c>
      <c r="N69" s="33" t="str">
        <f>[1]шас6х6!AS19</f>
        <v>210+350</v>
      </c>
      <c r="O69" s="33" t="str">
        <f>[1]шас6х6!AT19</f>
        <v>кр-пет.</v>
      </c>
      <c r="P69" s="34" t="str">
        <f>[1]шас6х6!AU19</f>
        <v xml:space="preserve">МКБ, МОБ, дв. Cummins ISB6.7E5 300 (Е-5), ТНВД BOSCH, система нейтрализ. ОГ(AdBlue), Common Rail, ДЗК, аэродинамич.козырек, УВЭОС </v>
      </c>
      <c r="Q69" s="134" t="s">
        <v>302</v>
      </c>
    </row>
    <row r="70" spans="1:17" s="21" customFormat="1" ht="42.75" customHeight="1" x14ac:dyDescent="0.2">
      <c r="A70" s="54" t="s">
        <v>140</v>
      </c>
      <c r="B70" s="148">
        <f>[1]шас6х6!D20</f>
        <v>3413000</v>
      </c>
      <c r="C70" s="109">
        <f t="shared" si="3"/>
        <v>4095600</v>
      </c>
      <c r="D70" s="27" t="str">
        <f>[1]шас6х6!AI20</f>
        <v>6х6</v>
      </c>
      <c r="E70" s="28">
        <f>[1]шас6х6!AJ20</f>
        <v>1</v>
      </c>
      <c r="F70" s="29">
        <f>[1]шас6х6!AK20</f>
        <v>13.55</v>
      </c>
      <c r="G70" s="30">
        <f>[1]шас6х6!AL20</f>
        <v>300</v>
      </c>
      <c r="H70" s="30">
        <f>[1]шас6х6!AM20</f>
        <v>300</v>
      </c>
      <c r="I70" s="30" t="str">
        <f>[1]шас6х6!AN20</f>
        <v>ZF9</v>
      </c>
      <c r="J70" s="31">
        <f>[1]шас6х6!AO20</f>
        <v>5.94</v>
      </c>
      <c r="K70" s="30">
        <f>[1]шас6х6!AP20</f>
        <v>6070</v>
      </c>
      <c r="L70" s="33" t="str">
        <f>[1]шас6х6!AQ20</f>
        <v>─</v>
      </c>
      <c r="M70" s="33" t="str">
        <f>[1]шас6х6!AR20</f>
        <v>425/85R21 390/95R20</v>
      </c>
      <c r="N70" s="33" t="str">
        <f>[1]шас6х6!AS20</f>
        <v>210+350</v>
      </c>
      <c r="O70" s="33" t="str">
        <f>[1]шас6х6!AT20</f>
        <v>кр-пет.</v>
      </c>
      <c r="P70" s="34" t="str">
        <f>[1]шас6х6!AU20</f>
        <v>МКБ, МОБ, дв. КАМАЗ 740.705-300 (Е-5), ТНВД BOSCH, система нейтрализ. ОГ(AdBlue), Common Rail, ДЗК, аэродинамич.козырек, КОМ лебедки, УВЭОС</v>
      </c>
      <c r="Q70" s="134" t="s">
        <v>302</v>
      </c>
    </row>
    <row r="71" spans="1:17" s="21" customFormat="1" ht="44.25" customHeight="1" x14ac:dyDescent="0.2">
      <c r="A71" s="54" t="s">
        <v>143</v>
      </c>
      <c r="B71" s="148">
        <f>[1]шас6х6!D23</f>
        <v>3455000</v>
      </c>
      <c r="C71" s="109">
        <f t="shared" si="3"/>
        <v>4146000</v>
      </c>
      <c r="D71" s="27" t="str">
        <f>[1]шас6х6!AI23</f>
        <v>6х6</v>
      </c>
      <c r="E71" s="28">
        <f>[1]шас6х6!AJ23</f>
        <v>1</v>
      </c>
      <c r="F71" s="29">
        <f>[1]шас6х6!AK23</f>
        <v>13.525</v>
      </c>
      <c r="G71" s="30">
        <f>[1]шас6х6!AL23</f>
        <v>300</v>
      </c>
      <c r="H71" s="30">
        <f>[1]шас6х6!AM23</f>
        <v>300</v>
      </c>
      <c r="I71" s="30" t="str">
        <f>[1]шас6х6!AN23</f>
        <v>ZF9</v>
      </c>
      <c r="J71" s="31">
        <f>[1]шас6х6!AO23</f>
        <v>5.94</v>
      </c>
      <c r="K71" s="30">
        <f>[1]шас6х6!AP23</f>
        <v>4410</v>
      </c>
      <c r="L71" s="33" t="str">
        <f>[1]шас6х6!AQ23</f>
        <v>─</v>
      </c>
      <c r="M71" s="33" t="str">
        <f>[1]шас6х6!AR23</f>
        <v>425/85R21 390/95R20</v>
      </c>
      <c r="N71" s="33">
        <f>[1]шас6х6!AS23</f>
        <v>350</v>
      </c>
      <c r="O71" s="33" t="str">
        <f>[1]шас6х6!AT23</f>
        <v>кр-пет.</v>
      </c>
      <c r="P71" s="34" t="str">
        <f>[1]шас6х6!AU23</f>
        <v>МКБ, МОБ, дв. КАМАЗ 740.705-300 (Е-5), ТНВД BOSCH, система нейтрализ. ОГ(AdBlue), топл. ап. BOSCH, Common Rail, ДЗК, аэродинамич.козырек, КП газов, КОМ с насосом, УВЭОС</v>
      </c>
      <c r="Q71" s="134" t="s">
        <v>302</v>
      </c>
    </row>
    <row r="72" spans="1:17" s="21" customFormat="1" ht="44.25" customHeight="1" x14ac:dyDescent="0.2">
      <c r="A72" s="54" t="s">
        <v>146</v>
      </c>
      <c r="B72" s="148">
        <f>[1]шас6х6!D26</f>
        <v>3533000</v>
      </c>
      <c r="C72" s="109">
        <f t="shared" si="3"/>
        <v>4239600</v>
      </c>
      <c r="D72" s="27" t="str">
        <f>[1]шас6х6!AI26</f>
        <v>6х6</v>
      </c>
      <c r="E72" s="28">
        <f>[1]шас6х6!AJ26</f>
        <v>1</v>
      </c>
      <c r="F72" s="29">
        <f>[1]шас6х6!AK26</f>
        <v>13.21</v>
      </c>
      <c r="G72" s="30">
        <f>[1]шас6х6!AL26</f>
        <v>300</v>
      </c>
      <c r="H72" s="30">
        <f>[1]шас6х6!AM26</f>
        <v>300</v>
      </c>
      <c r="I72" s="30" t="str">
        <f>[1]шас6х6!AN26</f>
        <v>ZF9</v>
      </c>
      <c r="J72" s="31">
        <f>[1]шас6х6!AO26</f>
        <v>5.94</v>
      </c>
      <c r="K72" s="30">
        <f>[1]шас6х6!AP26</f>
        <v>5895</v>
      </c>
      <c r="L72" s="33">
        <f>[1]шас6х6!AQ26</f>
        <v>1</v>
      </c>
      <c r="M72" s="33" t="str">
        <f>[1]шас6х6!AR26</f>
        <v>425/85R21 390/95R20</v>
      </c>
      <c r="N72" s="33" t="str">
        <f>[1]шас6х6!AS26</f>
        <v>210+350</v>
      </c>
      <c r="O72" s="33" t="str">
        <f>[1]шас6х6!AT26</f>
        <v>кр-пет.</v>
      </c>
      <c r="P72" s="34" t="str">
        <f>[1]шас6х6!AU26</f>
        <v>МКБ, МОБ, дв. КАМАЗ 740.705-300 (Е-5), ТНВД BOSCH, система нейтрализ. ОГ(AdBlue), Common Rail, ДЗК, аэродинамич.козырек, лебедка, УВЭОС</v>
      </c>
      <c r="Q72" s="134" t="s">
        <v>302</v>
      </c>
    </row>
    <row r="73" spans="1:17" s="21" customFormat="1" ht="38.25" x14ac:dyDescent="0.2">
      <c r="A73" s="54" t="s">
        <v>147</v>
      </c>
      <c r="B73" s="148">
        <f>[1]шас6х6!D27</f>
        <v>3428000</v>
      </c>
      <c r="C73" s="109">
        <f t="shared" si="3"/>
        <v>4113600</v>
      </c>
      <c r="D73" s="27" t="str">
        <f>[1]шас6х6!AI27</f>
        <v>6х6</v>
      </c>
      <c r="E73" s="28">
        <f>[1]шас6х6!AJ27</f>
        <v>1</v>
      </c>
      <c r="F73" s="29">
        <f>[1]шас6х6!AK27</f>
        <v>13.49</v>
      </c>
      <c r="G73" s="30">
        <f>[1]шас6х6!AL27</f>
        <v>300</v>
      </c>
      <c r="H73" s="30">
        <f>[1]шас6х6!AM27</f>
        <v>300</v>
      </c>
      <c r="I73" s="30" t="str">
        <f>[1]шас6х6!AN27</f>
        <v>ZF9</v>
      </c>
      <c r="J73" s="31">
        <f>[1]шас6х6!AO27</f>
        <v>5.94</v>
      </c>
      <c r="K73" s="30">
        <f>[1]шас6х6!AP27</f>
        <v>5535</v>
      </c>
      <c r="L73" s="33">
        <f>[1]шас6х6!AQ27</f>
        <v>1</v>
      </c>
      <c r="M73" s="33" t="str">
        <f>[1]шас6х6!AR27</f>
        <v>425/85R21 390/95R20</v>
      </c>
      <c r="N73" s="33" t="str">
        <f>[1]шас6х6!AS27</f>
        <v>210+350</v>
      </c>
      <c r="O73" s="33" t="str">
        <f>[1]шас6х6!AT27</f>
        <v>кр-пет.</v>
      </c>
      <c r="P73" s="34" t="str">
        <f>[1]шас6х6!AU27</f>
        <v>МКБ, МОБ, дв. КАМАЗ 740.705-300 (Е-5), ТНВД BOSCH, система нейтрализ. ОГ(AdBlue), Common Rail, ДЗК, аэродинамич.козырек, УВЭОС</v>
      </c>
      <c r="Q73" s="134" t="s">
        <v>302</v>
      </c>
    </row>
    <row r="74" spans="1:17" s="21" customFormat="1" ht="38.25" x14ac:dyDescent="0.2">
      <c r="A74" s="54" t="s">
        <v>148</v>
      </c>
      <c r="B74" s="148">
        <f>[1]шас6х6!D28</f>
        <v>3393000</v>
      </c>
      <c r="C74" s="109">
        <f t="shared" si="3"/>
        <v>4071600</v>
      </c>
      <c r="D74" s="27" t="str">
        <f>[1]шас6х6!AI28</f>
        <v>6х6</v>
      </c>
      <c r="E74" s="28">
        <f>[1]шас6х6!AJ28</f>
        <v>1</v>
      </c>
      <c r="F74" s="29">
        <f>[1]шас6х6!AK28</f>
        <v>13.475</v>
      </c>
      <c r="G74" s="30">
        <f>[1]шас6х6!AL28</f>
        <v>300</v>
      </c>
      <c r="H74" s="30">
        <f>[1]шас6х6!AM28</f>
        <v>300</v>
      </c>
      <c r="I74" s="30" t="str">
        <f>[1]шас6х6!AN28</f>
        <v>ZF9</v>
      </c>
      <c r="J74" s="31">
        <f>[1]шас6х6!AO28</f>
        <v>5.94</v>
      </c>
      <c r="K74" s="30">
        <f>[1]шас6х6!AP28</f>
        <v>6245</v>
      </c>
      <c r="L74" s="33" t="str">
        <f>[1]шас6х6!AQ28</f>
        <v>─</v>
      </c>
      <c r="M74" s="33" t="str">
        <f>[1]шас6х6!AR28</f>
        <v>425/85R21 390/95R20</v>
      </c>
      <c r="N74" s="33" t="str">
        <f>[1]шас6х6!AS28</f>
        <v>210+350</v>
      </c>
      <c r="O74" s="33" t="str">
        <f>[1]шас6х6!AT28</f>
        <v>кр-пет.</v>
      </c>
      <c r="P74" s="34" t="str">
        <f>[1]шас6х6!AU28</f>
        <v>МКБ, МОБ, дв. КАМАЗ 740.705-300 (Е-5), ТНВД BOSCH, система нейтрализ. ОГ(AdBlue), Common Rail, ДЗК, аэродинамич.козырек, УВЭОС</v>
      </c>
      <c r="Q74" s="134" t="s">
        <v>302</v>
      </c>
    </row>
    <row r="75" spans="1:17" s="21" customFormat="1" ht="38.25" x14ac:dyDescent="0.2">
      <c r="A75" s="54" t="s">
        <v>150</v>
      </c>
      <c r="B75" s="148">
        <f>[1]шас6х6!D30</f>
        <v>3313000</v>
      </c>
      <c r="C75" s="109">
        <f t="shared" si="3"/>
        <v>3975600</v>
      </c>
      <c r="D75" s="27" t="str">
        <f>[1]шас6х6!AI30</f>
        <v>6х6</v>
      </c>
      <c r="E75" s="28">
        <f>[1]шас6х6!AJ30</f>
        <v>1</v>
      </c>
      <c r="F75" s="29">
        <f>[1]шас6х6!AK30</f>
        <v>13.39</v>
      </c>
      <c r="G75" s="30">
        <f>[1]шас6х6!AL30</f>
        <v>300</v>
      </c>
      <c r="H75" s="30">
        <f>[1]шас6х6!AM30</f>
        <v>300</v>
      </c>
      <c r="I75" s="30">
        <f>[1]шас6х6!AN30</f>
        <v>154</v>
      </c>
      <c r="J75" s="31">
        <f>[1]шас6х6!AO30</f>
        <v>6.53</v>
      </c>
      <c r="K75" s="30">
        <f>[1]шас6х6!AP30</f>
        <v>6305</v>
      </c>
      <c r="L75" s="33">
        <f>[1]шас6х6!AQ30</f>
        <v>1</v>
      </c>
      <c r="M75" s="33" t="str">
        <f>[1]шас6х6!AR30</f>
        <v>425/85R21 390/95R20</v>
      </c>
      <c r="N75" s="33" t="str">
        <f>[1]шас6х6!AS30</f>
        <v>210+350</v>
      </c>
      <c r="O75" s="33" t="str">
        <f>[1]шас6х6!AT30</f>
        <v>─</v>
      </c>
      <c r="P75" s="34" t="str">
        <f>[1]шас6х6!AU30</f>
        <v>МКБ, МОБ, дв. КАМАЗ 740.705-300 (Е-5), ТНВД BOSCH, система нейтрализ. ОГ(AdBlue), Common Rail, ДЗК, аэродинамич.козырек, УВЭОС</v>
      </c>
      <c r="Q75" s="134" t="s">
        <v>302</v>
      </c>
    </row>
    <row r="76" spans="1:17" s="21" customFormat="1" ht="38.25" x14ac:dyDescent="0.2">
      <c r="A76" s="54" t="s">
        <v>152</v>
      </c>
      <c r="B76" s="148">
        <f>[1]шас6х6!D32</f>
        <v>3510000</v>
      </c>
      <c r="C76" s="109">
        <f t="shared" si="3"/>
        <v>4212000</v>
      </c>
      <c r="D76" s="27" t="str">
        <f>[1]шас6х6!AI32</f>
        <v>6х6</v>
      </c>
      <c r="E76" s="28">
        <f>[1]шас6х6!AJ32</f>
        <v>1</v>
      </c>
      <c r="F76" s="29">
        <f>[1]шас6х6!AK32</f>
        <v>13.345000000000001</v>
      </c>
      <c r="G76" s="30">
        <f>[1]шас6х6!AL32</f>
        <v>300</v>
      </c>
      <c r="H76" s="30">
        <f>[1]шас6х6!AM32</f>
        <v>300</v>
      </c>
      <c r="I76" s="30" t="str">
        <f>[1]шас6х6!AN32</f>
        <v>ZF9</v>
      </c>
      <c r="J76" s="31">
        <f>[1]шас6х6!AO32</f>
        <v>5.94</v>
      </c>
      <c r="K76" s="30">
        <f>[1]шас6х6!AP32</f>
        <v>6675</v>
      </c>
      <c r="L76" s="33">
        <f>[1]шас6х6!AQ32</f>
        <v>1</v>
      </c>
      <c r="M76" s="33" t="str">
        <f>[1]шас6х6!AR32</f>
        <v>425/85R21 390/95R20</v>
      </c>
      <c r="N76" s="33" t="str">
        <f>[1]шас6х6!AS32</f>
        <v>210+350</v>
      </c>
      <c r="O76" s="33" t="str">
        <f>[1]шас6х6!AT32</f>
        <v>кр-пет.</v>
      </c>
      <c r="P76" s="34" t="str">
        <f>[1]шас6х6!AU32</f>
        <v>МКБ, МОБ, дв. КАМАЗ 740.705-300 (Е-5), ТНВД BOSCH, система нейтрализ. ОГ(AdBlue), Common Rail, ДЗК, аэродинамич.козырек, УВЭОС</v>
      </c>
      <c r="Q76" s="134" t="s">
        <v>302</v>
      </c>
    </row>
    <row r="77" spans="1:17" s="21" customFormat="1" ht="38.25" x14ac:dyDescent="0.2">
      <c r="A77" s="54" t="s">
        <v>153</v>
      </c>
      <c r="B77" s="148">
        <f>[1]шас6х6!D33</f>
        <v>3377000</v>
      </c>
      <c r="C77" s="109">
        <f t="shared" si="3"/>
        <v>4052400</v>
      </c>
      <c r="D77" s="27" t="str">
        <f>[1]шас6х6!AI33</f>
        <v>6х6</v>
      </c>
      <c r="E77" s="28">
        <f>[1]шас6х6!AJ33</f>
        <v>1</v>
      </c>
      <c r="F77" s="29">
        <f>[1]шас6х6!AK33</f>
        <v>13.3</v>
      </c>
      <c r="G77" s="30">
        <f>[1]шас6х6!AL33</f>
        <v>300</v>
      </c>
      <c r="H77" s="30">
        <f>[1]шас6х6!AM33</f>
        <v>300</v>
      </c>
      <c r="I77" s="30">
        <f>[1]шас6х6!AN33</f>
        <v>154</v>
      </c>
      <c r="J77" s="31">
        <f>[1]шас6х6!AO33</f>
        <v>6.53</v>
      </c>
      <c r="K77" s="30">
        <f>[1]шас6х6!AP33</f>
        <v>6475</v>
      </c>
      <c r="L77" s="33">
        <f>[1]шас6х6!AQ33</f>
        <v>1</v>
      </c>
      <c r="M77" s="33" t="str">
        <f>[1]шас6х6!AR33</f>
        <v>425/85R21 390/95R20</v>
      </c>
      <c r="N77" s="33" t="str">
        <f>[1]шас6х6!AS33</f>
        <v>210+350</v>
      </c>
      <c r="O77" s="33" t="str">
        <f>[1]шас6х6!AT33</f>
        <v>кр-пет</v>
      </c>
      <c r="P77" s="34" t="str">
        <f>[1]шас6х6!AU33</f>
        <v>МКБ, МОБ, дв. КАМАЗ 740.705-300 (Е-5), ТНВД BOSCH, система нейтрализ. ОГ(AdBlue), Common Rail, ДЗК, аэродинамич.козырек, УВЭОС</v>
      </c>
      <c r="Q77" s="134" t="s">
        <v>302</v>
      </c>
    </row>
    <row r="78" spans="1:17" s="21" customFormat="1" ht="38.25" x14ac:dyDescent="0.2">
      <c r="A78" s="54" t="s">
        <v>154</v>
      </c>
      <c r="B78" s="148">
        <f>[1]шас6х6!D34</f>
        <v>3333000</v>
      </c>
      <c r="C78" s="109">
        <f t="shared" si="3"/>
        <v>3999600</v>
      </c>
      <c r="D78" s="27" t="str">
        <f>[1]шас6х6!AI34</f>
        <v>6х6</v>
      </c>
      <c r="E78" s="28">
        <f>[1]шас6х6!AJ34</f>
        <v>1</v>
      </c>
      <c r="F78" s="29">
        <f>[1]шас6х6!AK34</f>
        <v>13.34</v>
      </c>
      <c r="G78" s="30">
        <f>[1]шас6х6!AL34</f>
        <v>300</v>
      </c>
      <c r="H78" s="30">
        <f>[1]шас6х6!AM34</f>
        <v>300</v>
      </c>
      <c r="I78" s="30">
        <f>[1]шас6х6!AN34</f>
        <v>154</v>
      </c>
      <c r="J78" s="31">
        <f>[1]шас6х6!AO34</f>
        <v>6.53</v>
      </c>
      <c r="K78" s="30">
        <f>[1]шас6х6!AP34</f>
        <v>6245</v>
      </c>
      <c r="L78" s="33">
        <f>[1]шас6х6!AQ34</f>
        <v>1</v>
      </c>
      <c r="M78" s="33" t="str">
        <f>[1]шас6х6!AR34</f>
        <v>425/85R21 390/95R20</v>
      </c>
      <c r="N78" s="33" t="str">
        <f>[1]шас6х6!AS34</f>
        <v>210+350</v>
      </c>
      <c r="O78" s="33" t="str">
        <f>[1]шас6х6!AT34</f>
        <v>─</v>
      </c>
      <c r="P78" s="34" t="str">
        <f>[1]шас6х6!AU34</f>
        <v>МКБ, МОБ, дв. КАМАЗ 740.705-300 (Е-5), ТНВД BOSCH, система нейтрализ. ОГ(AdBlue), Common Rail, ДЗК, аэродинамич.козырек, УВЭОС</v>
      </c>
      <c r="Q78" s="134" t="s">
        <v>302</v>
      </c>
    </row>
    <row r="79" spans="1:17" s="21" customFormat="1" ht="42.75" customHeight="1" x14ac:dyDescent="0.2">
      <c r="A79" s="54" t="s">
        <v>155</v>
      </c>
      <c r="B79" s="148">
        <f>[1]шас6х6!D35</f>
        <v>3349000</v>
      </c>
      <c r="C79" s="109">
        <f t="shared" si="3"/>
        <v>4018800</v>
      </c>
      <c r="D79" s="27" t="str">
        <f>[1]шас6х6!AI35</f>
        <v>6х6</v>
      </c>
      <c r="E79" s="28">
        <f>[1]шас6х6!AJ35</f>
        <v>1</v>
      </c>
      <c r="F79" s="29">
        <f>[1]шас6х6!AK35</f>
        <v>13.66</v>
      </c>
      <c r="G79" s="30">
        <f>[1]шас6х6!AL35</f>
        <v>300</v>
      </c>
      <c r="H79" s="30">
        <f>[1]шас6х6!AM35</f>
        <v>300</v>
      </c>
      <c r="I79" s="30">
        <f>[1]шас6х6!AN35</f>
        <v>154</v>
      </c>
      <c r="J79" s="31">
        <f>[1]шас6х6!AO35</f>
        <v>6.53</v>
      </c>
      <c r="K79" s="30">
        <f>[1]шас6х6!AP35</f>
        <v>5920</v>
      </c>
      <c r="L79" s="33" t="str">
        <f>[1]шас6х6!AQ35</f>
        <v>─</v>
      </c>
      <c r="M79" s="33" t="str">
        <f>[1]шас6х6!AR35</f>
        <v>425/85R21 390/95R20</v>
      </c>
      <c r="N79" s="33">
        <f>[1]шас6х6!AS35</f>
        <v>350</v>
      </c>
      <c r="O79" s="33" t="str">
        <f>[1]шас6х6!AT35</f>
        <v>кр-пет.</v>
      </c>
      <c r="P79" s="34" t="str">
        <f>[1]шас6х6!AU35</f>
        <v xml:space="preserve">МКБ, МОБ, дв. КАМАЗ 740.705-300 (Е-5), ТНВД BOSCH, система нейтрализ. ОГ(AdBlue), ДЗК,  выхл.вверх,  защ.кожух ТБ, тахограф российского стандарта с блоком СКЗИ (ADR), УВЭОС </v>
      </c>
      <c r="Q79" s="134" t="s">
        <v>302</v>
      </c>
    </row>
    <row r="80" spans="1:17" s="21" customFormat="1" ht="51" x14ac:dyDescent="0.2">
      <c r="A80" s="54" t="s">
        <v>156</v>
      </c>
      <c r="B80" s="148">
        <f>[1]шас6х6!D36</f>
        <v>3481000</v>
      </c>
      <c r="C80" s="109">
        <f t="shared" si="3"/>
        <v>4177200</v>
      </c>
      <c r="D80" s="27" t="str">
        <f>[1]шас6х6!AI36</f>
        <v>6х6</v>
      </c>
      <c r="E80" s="28">
        <f>[1]шас6х6!AJ36</f>
        <v>1</v>
      </c>
      <c r="F80" s="29">
        <f>[1]шас6х6!AK36</f>
        <v>13.74</v>
      </c>
      <c r="G80" s="30">
        <f>[1]шас6х6!AL36</f>
        <v>300</v>
      </c>
      <c r="H80" s="30">
        <f>[1]шас6х6!AM36</f>
        <v>300</v>
      </c>
      <c r="I80" s="30" t="str">
        <f>[1]шас6х6!AN36</f>
        <v>ZF9</v>
      </c>
      <c r="J80" s="31">
        <f>[1]шас6х6!AO36</f>
        <v>5.94</v>
      </c>
      <c r="K80" s="30">
        <f>[1]шас6х6!AP36</f>
        <v>5920</v>
      </c>
      <c r="L80" s="33" t="str">
        <f>[1]шас6х6!AQ36</f>
        <v>─</v>
      </c>
      <c r="M80" s="33" t="str">
        <f>[1]шас6х6!AR36</f>
        <v>425/85R21 390/95R20</v>
      </c>
      <c r="N80" s="33">
        <f>[1]шас6х6!AS36</f>
        <v>350</v>
      </c>
      <c r="O80" s="33" t="str">
        <f>[1]шас6х6!AT36</f>
        <v>кр-пет.</v>
      </c>
      <c r="P80" s="34" t="str">
        <f>[1]шас6х6!AU36</f>
        <v xml:space="preserve">МКБ, МОБ, дв. КАМАЗ 740.705-300 (Е-5), ТНВД BOSCH, система нейтрализ. ОГ(AdBlue), Common Rail, ДЗК,  КОМ ZF (OMFB) с насосом, выхл.вверх,  защ.кожух ТБ, тахограф российского стандарта с блоком СКЗИ (ADR), УВЭОС </v>
      </c>
      <c r="Q80" s="134" t="s">
        <v>302</v>
      </c>
    </row>
    <row r="81" spans="1:17" s="21" customFormat="1" ht="57" customHeight="1" x14ac:dyDescent="0.2">
      <c r="A81" s="54" t="s">
        <v>157</v>
      </c>
      <c r="B81" s="148">
        <f>[1]шас6х6!D37</f>
        <v>3481000</v>
      </c>
      <c r="C81" s="109">
        <f t="shared" si="3"/>
        <v>4177200</v>
      </c>
      <c r="D81" s="27" t="str">
        <f>[1]шас6х6!AI37</f>
        <v>6х6</v>
      </c>
      <c r="E81" s="28">
        <f>[1]шас6х6!AJ37</f>
        <v>1</v>
      </c>
      <c r="F81" s="29">
        <f>[1]шас6х6!AK37</f>
        <v>13.425000000000001</v>
      </c>
      <c r="G81" s="30">
        <f>[1]шас6х6!AL37</f>
        <v>300</v>
      </c>
      <c r="H81" s="30">
        <f>[1]шас6х6!AM37</f>
        <v>292</v>
      </c>
      <c r="I81" s="30" t="str">
        <f>[1]шас6х6!AN37</f>
        <v>ZF9</v>
      </c>
      <c r="J81" s="31">
        <f>[1]шас6х6!AO37</f>
        <v>5.94</v>
      </c>
      <c r="K81" s="30">
        <f>[1]шас6х6!AP37</f>
        <v>5680</v>
      </c>
      <c r="L81" s="33" t="str">
        <f>[1]шас6х6!AQ37</f>
        <v>─</v>
      </c>
      <c r="M81" s="33" t="str">
        <f>[1]шас6х6!AR37</f>
        <v>425/85R21 390/95R20</v>
      </c>
      <c r="N81" s="33">
        <f>[1]шас6х6!AS37</f>
        <v>350</v>
      </c>
      <c r="O81" s="33" t="str">
        <f>[1]шас6х6!AT37</f>
        <v>кр-пет.</v>
      </c>
      <c r="P81" s="34" t="str">
        <f>[1]шас6х6!AU37</f>
        <v>МКБ, МОБ, дв. Cummins ISB6.7E5 300 (Е-5), ТНВД BOSCH, система нейтрализ. ОГ(AdBlue), Common Rail, ДЗК,  КОМ ZF (OMFB) с насосом, выхл.вверх,  защ.кожух ТБ, тахограф российского стандарта с блоком СКЗИ (ADR), УВЭОС</v>
      </c>
      <c r="Q81" s="134" t="s">
        <v>302</v>
      </c>
    </row>
    <row r="82" spans="1:17" s="21" customFormat="1" ht="58.5" customHeight="1" x14ac:dyDescent="0.2">
      <c r="A82" s="54" t="s">
        <v>158</v>
      </c>
      <c r="B82" s="148">
        <f>[1]шас6х6!D38</f>
        <v>3508000</v>
      </c>
      <c r="C82" s="109">
        <f t="shared" si="3"/>
        <v>4209600</v>
      </c>
      <c r="D82" s="27" t="str">
        <f>[1]шас6х6!AI38</f>
        <v>6х6</v>
      </c>
      <c r="E82" s="28">
        <f>[1]шас6х6!AJ38</f>
        <v>1</v>
      </c>
      <c r="F82" s="29">
        <f>[1]шас6х6!AK38</f>
        <v>13.385</v>
      </c>
      <c r="G82" s="30">
        <f>[1]шас6х6!AL38</f>
        <v>300</v>
      </c>
      <c r="H82" s="30">
        <f>[1]шас6х6!AM38</f>
        <v>300</v>
      </c>
      <c r="I82" s="30" t="str">
        <f>[1]шас6х6!AN38</f>
        <v>ZF9</v>
      </c>
      <c r="J82" s="31">
        <f>[1]шас6х6!AO38</f>
        <v>5.94</v>
      </c>
      <c r="K82" s="30">
        <f>[1]шас6х6!AP38</f>
        <v>5535</v>
      </c>
      <c r="L82" s="33">
        <f>[1]шас6х6!AQ38</f>
        <v>1</v>
      </c>
      <c r="M82" s="33" t="str">
        <f>[1]шас6х6!AR38</f>
        <v>425/85R21 390/95R20</v>
      </c>
      <c r="N82" s="33" t="str">
        <f>[1]шас6х6!AS38</f>
        <v>210+350</v>
      </c>
      <c r="O82" s="33" t="str">
        <f>[1]шас6х6!AT38</f>
        <v>кр-пет.</v>
      </c>
      <c r="P82" s="34" t="str">
        <f>[1]шас6х6!AU38</f>
        <v xml:space="preserve">МКБ, МОБ, дв. КАМАЗ 740.705-300 (Е-5), ТНВД BOSCH, система нейтрализ. ОГ(AdBlue), топл. ап. BOSCH, Common Rail, ДЗК,  КОМ ZF (OMFB) с насосом, выхл.вверх,  защ.кожух ТБ, тахограф российского стандарта с блоком СКЗИ (ADR), УВЭОС </v>
      </c>
      <c r="Q82" s="134" t="s">
        <v>302</v>
      </c>
    </row>
    <row r="83" spans="1:17" s="21" customFormat="1" ht="38.25" x14ac:dyDescent="0.2">
      <c r="A83" s="54" t="s">
        <v>160</v>
      </c>
      <c r="B83" s="148">
        <f>[1]шас6х6!D40</f>
        <v>3393000</v>
      </c>
      <c r="C83" s="109">
        <f t="shared" si="3"/>
        <v>4071600</v>
      </c>
      <c r="D83" s="27" t="str">
        <f>[1]шас6х6!AI40</f>
        <v>6х6</v>
      </c>
      <c r="E83" s="28">
        <f>[1]шас6х6!AJ40</f>
        <v>1</v>
      </c>
      <c r="F83" s="29">
        <f>[1]шас6х6!AK40</f>
        <v>13.154999999999999</v>
      </c>
      <c r="G83" s="30">
        <f>[1]шас6х6!AL40</f>
        <v>300</v>
      </c>
      <c r="H83" s="30">
        <f>[1]шас6х6!AM40</f>
        <v>292</v>
      </c>
      <c r="I83" s="30" t="str">
        <f>[1]шас6х6!AN40</f>
        <v>ZF9</v>
      </c>
      <c r="J83" s="31">
        <f>[1]шас6х6!AO40</f>
        <v>7.22</v>
      </c>
      <c r="K83" s="30">
        <f>[1]шас6х6!AP40</f>
        <v>6275</v>
      </c>
      <c r="L83" s="33" t="str">
        <f>[1]шас6х6!AQ40</f>
        <v>─</v>
      </c>
      <c r="M83" s="33" t="str">
        <f>[1]шас6х6!AR40</f>
        <v>425/85R21 390/95R20</v>
      </c>
      <c r="N83" s="33" t="str">
        <f>[1]шас6х6!AS40</f>
        <v>210+350</v>
      </c>
      <c r="O83" s="33" t="str">
        <f>[1]шас6х6!AT40</f>
        <v>кр-пет.</v>
      </c>
      <c r="P83" s="34" t="str">
        <f>[1]шас6х6!AU40</f>
        <v>МКБ, МОБ, дв. Cummins ISB6.7E5 300 (Е-5), ТНВД BOSCH, система нейтрализ. ОГ(AdBlue), Common Rail, аэродинамич.козырек, ДЗК, УВЭОС</v>
      </c>
      <c r="Q83" s="134" t="s">
        <v>302</v>
      </c>
    </row>
    <row r="84" spans="1:17" s="21" customFormat="1" ht="38.25" x14ac:dyDescent="0.2">
      <c r="A84" s="54" t="s">
        <v>163</v>
      </c>
      <c r="B84" s="148">
        <f>[1]шас6х4!D9</f>
        <v>2481000</v>
      </c>
      <c r="C84" s="109">
        <f t="shared" si="3"/>
        <v>2977200</v>
      </c>
      <c r="D84" s="27" t="str">
        <f>[1]шас6х4!AF9</f>
        <v>4х2</v>
      </c>
      <c r="E84" s="28">
        <f>[1]шас6х4!AG9</f>
        <v>2</v>
      </c>
      <c r="F84" s="29">
        <f>[1]шас6х4!AH9</f>
        <v>9.7249999999999996</v>
      </c>
      <c r="G84" s="30">
        <f>[1]шас6х4!AI9</f>
        <v>250</v>
      </c>
      <c r="H84" s="30">
        <f>[1]шас6х4!AJ9</f>
        <v>242</v>
      </c>
      <c r="I84" s="30" t="str">
        <f>[1]шас6х4!AK9</f>
        <v>ZF6</v>
      </c>
      <c r="J84" s="31">
        <f>[1]шас6х4!AL9</f>
        <v>6.53</v>
      </c>
      <c r="K84" s="30">
        <f>[1]шас6х4!AM9</f>
        <v>4920</v>
      </c>
      <c r="L84" s="33" t="str">
        <f>[1]шас6х4!AN9</f>
        <v>─</v>
      </c>
      <c r="M84" s="33" t="str">
        <f>[1]шас6х4!AO9</f>
        <v>10.00R20 11.00R20 11R22,5</v>
      </c>
      <c r="N84" s="33">
        <f>[1]шас6х4!AP9</f>
        <v>350</v>
      </c>
      <c r="O84" s="33" t="str">
        <f>[1]шас6х4!AQ9</f>
        <v>─</v>
      </c>
      <c r="P84" s="34" t="str">
        <f>[1]шас6х4!AR9</f>
        <v>МКБ, дв. Сummins  ISB6.7E5 250 (Е-5),  система нейтрализ. ОГ(AdBlue), ТНВД BOSCH, КПП ZF6S1000, ДЗК, аэродинамич.козырек, выхлоп вверх, УВЭОС</v>
      </c>
      <c r="Q84" s="134" t="s">
        <v>303</v>
      </c>
    </row>
    <row r="85" spans="1:17" s="21" customFormat="1" ht="45.75" customHeight="1" x14ac:dyDescent="0.2">
      <c r="A85" s="54" t="s">
        <v>166</v>
      </c>
      <c r="B85" s="148">
        <f>[1]шас6х6!D10</f>
        <v>3099000</v>
      </c>
      <c r="C85" s="109">
        <f t="shared" si="3"/>
        <v>3718800</v>
      </c>
      <c r="D85" s="27" t="str">
        <f>[1]шас6х6!AI10</f>
        <v>4х4</v>
      </c>
      <c r="E85" s="28">
        <f>[1]шас6х6!AJ10</f>
        <v>1</v>
      </c>
      <c r="F85" s="29">
        <f>[1]шас6х6!AK10</f>
        <v>5.27</v>
      </c>
      <c r="G85" s="30">
        <f>[1]шас6х6!AL10</f>
        <v>250</v>
      </c>
      <c r="H85" s="30">
        <f>[1]шас6х6!AM10</f>
        <v>242</v>
      </c>
      <c r="I85" s="30" t="str">
        <f>[1]шас6х6!AN10</f>
        <v>ZF9</v>
      </c>
      <c r="J85" s="31">
        <f>[1]шас6х6!AO10</f>
        <v>5.94</v>
      </c>
      <c r="K85" s="30">
        <f>[1]шас6х6!AP10</f>
        <v>3685</v>
      </c>
      <c r="L85" s="33" t="str">
        <f>[1]шас6х6!AQ10</f>
        <v>─</v>
      </c>
      <c r="M85" s="33" t="str">
        <f>[1]шас6х6!AR10</f>
        <v>395/80R20</v>
      </c>
      <c r="N85" s="33" t="str">
        <f>[1]шас6х6!AS10</f>
        <v>170+125</v>
      </c>
      <c r="O85" s="33" t="str">
        <f>[1]шас6х6!AT10</f>
        <v>кр-пет</v>
      </c>
      <c r="P85" s="34" t="str">
        <f>[1]шас6х6!AU10</f>
        <v xml:space="preserve">МКБ, МОБ, дв. Сummins  ISB6.7E5 250 (Е-5), топл. ап.BOSCH, система нейтрализ. ОГ(AdBlue), Common Rail, лебедка, кондиционер, аэродинамич.козырек, ДЗК, УВЭОС </v>
      </c>
      <c r="Q85" s="134" t="s">
        <v>323</v>
      </c>
    </row>
    <row r="86" spans="1:17" s="21" customFormat="1" ht="51" x14ac:dyDescent="0.2">
      <c r="A86" s="54" t="s">
        <v>169</v>
      </c>
      <c r="B86" s="148">
        <f>[1]шас6х6!D9</f>
        <v>3094000</v>
      </c>
      <c r="C86" s="109">
        <f t="shared" si="3"/>
        <v>3712800</v>
      </c>
      <c r="D86" s="27" t="str">
        <f>[1]шас6х6!AI9</f>
        <v>4х4</v>
      </c>
      <c r="E86" s="28">
        <f>[1]шас6х6!AJ9</f>
        <v>1</v>
      </c>
      <c r="F86" s="29">
        <f>[1]шас6х6!AK9</f>
        <v>5.9649999999999999</v>
      </c>
      <c r="G86" s="30">
        <f>[1]шас6х6!AL9</f>
        <v>285</v>
      </c>
      <c r="H86" s="30">
        <f>[1]шас6х6!AM9</f>
        <v>277</v>
      </c>
      <c r="I86" s="30" t="str">
        <f>[1]шас6х6!AN9</f>
        <v>ZF9</v>
      </c>
      <c r="J86" s="31">
        <f>[1]шас6х6!AO9</f>
        <v>6.53</v>
      </c>
      <c r="K86" s="30">
        <f>[1]шас6х6!AP9</f>
        <v>5200</v>
      </c>
      <c r="L86" s="33">
        <f>[1]шас6х6!AQ9</f>
        <v>1</v>
      </c>
      <c r="M86" s="33" t="str">
        <f>[1]шас6х6!AR9</f>
        <v>425/85R21 390/95R20</v>
      </c>
      <c r="N86" s="33" t="str">
        <f>[1]шас6х6!AS9</f>
        <v>2х210</v>
      </c>
      <c r="O86" s="33" t="str">
        <f>[1]шас6х6!AT9</f>
        <v>─</v>
      </c>
      <c r="P86" s="34" t="str">
        <f>[1]шас6х6!AU9</f>
        <v xml:space="preserve">МКБ, МОБ,  дв. Cummins ISB6.7E5 285 (Е-5), система нейтрализ. ОГ(AdBlue), топл. ап.BOSCH, Common Rail, лебедка, аэродинамич.козырек, тахограф российского стандарта с блоком СКЗИ, УВЭОС </v>
      </c>
      <c r="Q86" s="134" t="s">
        <v>304</v>
      </c>
    </row>
    <row r="87" spans="1:17" s="21" customFormat="1" ht="54" customHeight="1" x14ac:dyDescent="0.2">
      <c r="A87" s="54" t="s">
        <v>170</v>
      </c>
      <c r="B87" s="148">
        <f>[1]шас6х6!D11</f>
        <v>3265000</v>
      </c>
      <c r="C87" s="109">
        <f t="shared" si="3"/>
        <v>3918000</v>
      </c>
      <c r="D87" s="27" t="str">
        <f>[1]шас6х6!AI11</f>
        <v>4х4</v>
      </c>
      <c r="E87" s="28">
        <f>[1]шас6х6!AJ11</f>
        <v>2</v>
      </c>
      <c r="F87" s="29">
        <f>[1]шас6х6!AK11</f>
        <v>9.2550000000000008</v>
      </c>
      <c r="G87" s="30">
        <f>[1]шас6х6!AL11</f>
        <v>310</v>
      </c>
      <c r="H87" s="30">
        <f>[1]шас6х6!AM11</f>
        <v>301</v>
      </c>
      <c r="I87" s="30" t="str">
        <f>[1]шас6х6!AN11</f>
        <v>ZF9</v>
      </c>
      <c r="J87" s="31">
        <f>[1]шас6х6!AO11</f>
        <v>6.53</v>
      </c>
      <c r="K87" s="30">
        <f>[1]шас6х6!AP11</f>
        <v>5010</v>
      </c>
      <c r="L87" s="33" t="str">
        <f>[1]шас6х6!AQ11</f>
        <v>─</v>
      </c>
      <c r="M87" s="33" t="str">
        <f>[1]шас6х6!AR11</f>
        <v>10.00R20/ 11R22,5</v>
      </c>
      <c r="N87" s="33">
        <f>[1]шас6х6!AS11</f>
        <v>240</v>
      </c>
      <c r="O87" s="33" t="str">
        <f>[1]шас6х6!AT11</f>
        <v>кр-пет.</v>
      </c>
      <c r="P87" s="89" t="str">
        <f>[1]шас6х6!AU11</f>
        <v>МКБ, МОБ, дв. Cummins ISB6.7E5 310 (Е-5), система нейтрализ. ОГ(AdBlue), топл. ап.BOSCH, КОМ N109/10b, Common Rail, ДЗК, леб. эл., ЭЛА-6000 "ЕРМАК", УВЭОС</v>
      </c>
      <c r="Q87" s="165" t="s">
        <v>324</v>
      </c>
    </row>
    <row r="88" spans="1:17" s="21" customFormat="1" ht="47.25" customHeight="1" x14ac:dyDescent="0.2">
      <c r="A88" s="54" t="s">
        <v>171</v>
      </c>
      <c r="B88" s="148">
        <f>[1]шас6х6!D12</f>
        <v>3036000</v>
      </c>
      <c r="C88" s="109">
        <f t="shared" si="3"/>
        <v>3643200</v>
      </c>
      <c r="D88" s="27" t="str">
        <f>[1]шас6х6!AI12</f>
        <v>4х4</v>
      </c>
      <c r="E88" s="28">
        <f>[1]шас6х6!AJ12</f>
        <v>2</v>
      </c>
      <c r="F88" s="29">
        <f>[1]шас6х6!AK12</f>
        <v>9.2550000000000008</v>
      </c>
      <c r="G88" s="30">
        <f>[1]шас6х6!AL12</f>
        <v>285</v>
      </c>
      <c r="H88" s="30">
        <f>[1]шас6х6!AM12</f>
        <v>277</v>
      </c>
      <c r="I88" s="30" t="str">
        <f>[1]шас6х6!AN12</f>
        <v>ZF9</v>
      </c>
      <c r="J88" s="31">
        <f>[1]шас6х6!AO12</f>
        <v>6.53</v>
      </c>
      <c r="K88" s="30">
        <f>[1]шас6х6!AP12</f>
        <v>5120</v>
      </c>
      <c r="L88" s="33" t="str">
        <f>[1]шас6х6!AQ12</f>
        <v>─</v>
      </c>
      <c r="M88" s="33" t="str">
        <f>[1]шас6х6!AR12</f>
        <v>11.00R20 11R22,5</v>
      </c>
      <c r="N88" s="33">
        <f>[1]шас6х6!AS12</f>
        <v>210</v>
      </c>
      <c r="O88" s="33" t="str">
        <f>[1]шас6х6!AT12</f>
        <v>шк-пет.</v>
      </c>
      <c r="P88" s="89" t="str">
        <f>[1]шас6х6!AU12</f>
        <v>МКБ, МОБ, дв. Cummins ISB6.7E5 285 (Е-5), система нейтрализ. ОГ(AdBlue), топл. ап.BOSCH, Common Rail, аэродинамич.козырек, ДЗК, УВЭОС</v>
      </c>
      <c r="Q88" s="165" t="s">
        <v>324</v>
      </c>
    </row>
    <row r="89" spans="1:17" s="21" customFormat="1" ht="45" customHeight="1" x14ac:dyDescent="0.2">
      <c r="A89" s="54" t="s">
        <v>172</v>
      </c>
      <c r="B89" s="148">
        <f>[1]шас6х4!D12</f>
        <v>3725000</v>
      </c>
      <c r="C89" s="109">
        <f t="shared" si="3"/>
        <v>4470000</v>
      </c>
      <c r="D89" s="27" t="str">
        <f>[1]шас6х4!AF12</f>
        <v>4х2</v>
      </c>
      <c r="E89" s="28">
        <f>[1]шас6х4!AG12</f>
        <v>2</v>
      </c>
      <c r="F89" s="29">
        <f>[1]шас6х4!AH12</f>
        <v>9.3699999999999992</v>
      </c>
      <c r="G89" s="30">
        <f>[1]шас6х4!AI12</f>
        <v>300</v>
      </c>
      <c r="H89" s="30">
        <f>[1]шас6х4!AJ12</f>
        <v>292</v>
      </c>
      <c r="I89" s="30" t="str">
        <f>[1]шас6х4!AK12</f>
        <v>ZF9</v>
      </c>
      <c r="J89" s="31">
        <f>[1]шас6х4!AL12</f>
        <v>3.9</v>
      </c>
      <c r="K89" s="30">
        <f>[1]шас6х4!AM12</f>
        <v>7690</v>
      </c>
      <c r="L89" s="33">
        <f>[1]шас6х4!AN12</f>
        <v>1</v>
      </c>
      <c r="M89" s="33" t="str">
        <f>[1]шас6х4!AO12</f>
        <v>285/70R19,5</v>
      </c>
      <c r="N89" s="33">
        <f>[1]шас6х4!AP12</f>
        <v>350</v>
      </c>
      <c r="O89" s="33" t="str">
        <f>[1]шас6х4!AQ12</f>
        <v>шк-пет.</v>
      </c>
      <c r="P89" s="34" t="str">
        <f>[1]шас6х4!AR12</f>
        <v xml:space="preserve">МКБ, дв. Cummins ISB6.7E5 300 (Е-5), ТНВД BOSCH, система нейтрализ. ОГ(AdBlue), задний мост Dana DN5308, задн.пнемоподв., ДЗК, тахограф российского стандарта с блоком СКЗИ, УВЭОС </v>
      </c>
      <c r="Q89" s="134" t="s">
        <v>303</v>
      </c>
    </row>
    <row r="90" spans="1:17" s="21" customFormat="1" ht="51" x14ac:dyDescent="0.2">
      <c r="A90" s="54" t="s">
        <v>178</v>
      </c>
      <c r="B90" s="148">
        <f>[1]шас6х6!D15</f>
        <v>3475000</v>
      </c>
      <c r="C90" s="109">
        <f t="shared" si="3"/>
        <v>4170000</v>
      </c>
      <c r="D90" s="27" t="str">
        <f>[1]шас6х6!AI15</f>
        <v>6х6</v>
      </c>
      <c r="E90" s="28">
        <f>[1]шас6х6!AJ15</f>
        <v>1</v>
      </c>
      <c r="F90" s="29">
        <f>[1]шас6х6!AK15</f>
        <v>8.9849999999999994</v>
      </c>
      <c r="G90" s="30">
        <f>[1]шас6х6!AL15</f>
        <v>285</v>
      </c>
      <c r="H90" s="30">
        <f>[1]шас6х6!AM15</f>
        <v>277</v>
      </c>
      <c r="I90" s="30" t="str">
        <f>[1]шас6х6!AN15</f>
        <v>ZF9</v>
      </c>
      <c r="J90" s="31">
        <f>[1]шас6х6!AO15</f>
        <v>6.53</v>
      </c>
      <c r="K90" s="30">
        <f>[1]шас6х6!AP15</f>
        <v>6495</v>
      </c>
      <c r="L90" s="33" t="str">
        <f>[1]шас6х6!AQ15</f>
        <v>─</v>
      </c>
      <c r="M90" s="33" t="str">
        <f>[1]шас6х6!AR15</f>
        <v>425/85R21 390/95R20</v>
      </c>
      <c r="N90" s="33" t="str">
        <f>[1]шас6х6!AS15</f>
        <v>2х210</v>
      </c>
      <c r="O90" s="33" t="str">
        <f>[1]шас6х6!AT15</f>
        <v>─</v>
      </c>
      <c r="P90" s="34" t="str">
        <f>[1]шас6х6!AU15</f>
        <v xml:space="preserve">МКБ, МОБ, дв. Cummins ISB6.7E5 285 (Е-5), система нейтрализ. ОГ(AdBlue), топл. ап.BOSCH, Common Rail, лебедка, аэродинамич.козырек, тахограф российского стандарта с блоком СКЗИ, УВЭОС </v>
      </c>
      <c r="Q90" s="134" t="s">
        <v>325</v>
      </c>
    </row>
    <row r="91" spans="1:17" s="21" customFormat="1" ht="43.5" customHeight="1" x14ac:dyDescent="0.2">
      <c r="A91" s="54" t="s">
        <v>179</v>
      </c>
      <c r="B91" s="148">
        <f>[1]шас6х6!D16</f>
        <v>3367000</v>
      </c>
      <c r="C91" s="109">
        <f t="shared" si="3"/>
        <v>4040400</v>
      </c>
      <c r="D91" s="27" t="str">
        <f>[1]шас6х6!AI16</f>
        <v>6х6</v>
      </c>
      <c r="E91" s="28">
        <f>[1]шас6х6!AJ16</f>
        <v>1</v>
      </c>
      <c r="F91" s="29">
        <f>[1]шас6х6!AK16</f>
        <v>9.2550000000000008</v>
      </c>
      <c r="G91" s="30">
        <f>[1]шас6х6!AL16</f>
        <v>285</v>
      </c>
      <c r="H91" s="30">
        <f>[1]шас6х6!AM16</f>
        <v>277</v>
      </c>
      <c r="I91" s="30" t="str">
        <f>[1]шас6х6!AN16</f>
        <v>ZF9</v>
      </c>
      <c r="J91" s="31">
        <f>[1]шас6х6!AO16</f>
        <v>6.53</v>
      </c>
      <c r="K91" s="30">
        <f>[1]шас6х6!AP16</f>
        <v>6495</v>
      </c>
      <c r="L91" s="33" t="str">
        <f>[1]шас6х6!AQ16</f>
        <v>─</v>
      </c>
      <c r="M91" s="33" t="str">
        <f>[1]шас6х6!AR16</f>
        <v>425/85R21 390/95R20</v>
      </c>
      <c r="N91" s="33" t="str">
        <f>[1]шас6х6!AS16</f>
        <v>2х210</v>
      </c>
      <c r="O91" s="33" t="str">
        <f>[1]шас6х6!AT16</f>
        <v>─</v>
      </c>
      <c r="P91" s="34" t="str">
        <f>[1]шас6х6!AU16</f>
        <v xml:space="preserve">МКБ, МОБ, дв. Cummins ISB6.7E5 285 (Е-5), система нейтрализ. ОГ(AdBlue), топл. ап.BOSCH, Common Rail, аэродинамич.козырек, тахограф российского стандарта с блоком СКЗИ, УВЭОС </v>
      </c>
      <c r="Q91" s="134" t="s">
        <v>325</v>
      </c>
    </row>
    <row r="92" spans="1:17" s="21" customFormat="1" ht="51" x14ac:dyDescent="0.2">
      <c r="A92" s="54" t="s">
        <v>180</v>
      </c>
      <c r="B92" s="148">
        <f>'[1]шас тяж'!D10</f>
        <v>2706000</v>
      </c>
      <c r="C92" s="109">
        <f t="shared" si="3"/>
        <v>3247200</v>
      </c>
      <c r="D92" s="27" t="str">
        <f>'[1]шас тяж'!AO10</f>
        <v>4х2</v>
      </c>
      <c r="E92" s="28">
        <f>'[1]шас тяж'!AP10</f>
        <v>2</v>
      </c>
      <c r="F92" s="29">
        <f>'[1]шас тяж'!AQ10</f>
        <v>13.895</v>
      </c>
      <c r="G92" s="30">
        <f>'[1]шас тяж'!AR10</f>
        <v>300</v>
      </c>
      <c r="H92" s="30">
        <f>'[1]шас тяж'!AS10</f>
        <v>292</v>
      </c>
      <c r="I92" s="30">
        <f>'[1]шас тяж'!AT10</f>
        <v>154</v>
      </c>
      <c r="J92" s="31">
        <f>'[1]шас тяж'!AU10</f>
        <v>6.33</v>
      </c>
      <c r="K92" s="30">
        <f>'[1]шас тяж'!AV10</f>
        <v>3990</v>
      </c>
      <c r="L92" s="33" t="str">
        <f>'[1]шас тяж'!AW10</f>
        <v>–</v>
      </c>
      <c r="M92" s="33" t="str">
        <f>'[1]шас тяж'!AX10</f>
        <v>315/80R22,5</v>
      </c>
      <c r="N92" s="33">
        <f>'[1]шас тяж'!AY10</f>
        <v>210</v>
      </c>
      <c r="O92" s="33" t="str">
        <f>'[1]шас тяж'!AZ10</f>
        <v>–</v>
      </c>
      <c r="P92" s="34" t="str">
        <f>'[1]шас тяж'!BA10</f>
        <v>МКБ, дв. Cummins ISB6.7E5 300 (Е-5), ТНВД BOSCH, система нейтрализ. ОГ(AdBlue), Common Rail, аэродинам.козырек, ДЗК, боковая защита, тахограф российского стандарта с блоком СКЗИ, УВЭОС</v>
      </c>
      <c r="Q92" s="134" t="s">
        <v>303</v>
      </c>
    </row>
    <row r="93" spans="1:17" s="21" customFormat="1" ht="32.25" customHeight="1" x14ac:dyDescent="0.2">
      <c r="A93" s="54" t="s">
        <v>183</v>
      </c>
      <c r="B93" s="148">
        <f>'[1]шас тяж'!D13</f>
        <v>2774000</v>
      </c>
      <c r="C93" s="109">
        <f t="shared" si="3"/>
        <v>3328800</v>
      </c>
      <c r="D93" s="27" t="str">
        <f>'[1]шас тяж'!AO13</f>
        <v>4х2</v>
      </c>
      <c r="E93" s="28">
        <f>'[1]шас тяж'!AP13</f>
        <v>2</v>
      </c>
      <c r="F93" s="29">
        <f>'[1]шас тяж'!AQ13</f>
        <v>13.8</v>
      </c>
      <c r="G93" s="30">
        <f>'[1]шас тяж'!AR13</f>
        <v>300</v>
      </c>
      <c r="H93" s="30">
        <f>'[1]шас тяж'!AS13</f>
        <v>292</v>
      </c>
      <c r="I93" s="30" t="str">
        <f>'[1]шас тяж'!AT13</f>
        <v>ZF9</v>
      </c>
      <c r="J93" s="31">
        <f>'[1]шас тяж'!AU13</f>
        <v>6.33</v>
      </c>
      <c r="K93" s="30">
        <f>'[1]шас тяж'!AV13</f>
        <v>4670</v>
      </c>
      <c r="L93" s="33" t="str">
        <f>'[1]шас тяж'!AW13</f>
        <v>–</v>
      </c>
      <c r="M93" s="33" t="str">
        <f>'[1]шас тяж'!AX13</f>
        <v>315/80R22,5</v>
      </c>
      <c r="N93" s="33">
        <f>'[1]шас тяж'!AY13</f>
        <v>210</v>
      </c>
      <c r="O93" s="33" t="str">
        <f>'[1]шас тяж'!AZ13</f>
        <v>–</v>
      </c>
      <c r="P93" s="34" t="str">
        <f>'[1]шас тяж'!BA13</f>
        <v>МКБ, дв. Cummins ISB6.7E5 300 (Е-5), ТНВД BOSCH, система нейтрализ. ОГ(AdBlue), Common Rail, КОМ ZF с фланцем, УВЭОС</v>
      </c>
      <c r="Q93" s="134" t="s">
        <v>303</v>
      </c>
    </row>
    <row r="94" spans="1:17" s="21" customFormat="1" ht="38.25" x14ac:dyDescent="0.2">
      <c r="A94" s="54" t="s">
        <v>185</v>
      </c>
      <c r="B94" s="148">
        <f>'[1]шас тяж'!D15</f>
        <v>2784000</v>
      </c>
      <c r="C94" s="109">
        <f t="shared" si="3"/>
        <v>3340800</v>
      </c>
      <c r="D94" s="27" t="str">
        <f>'[1]шас тяж'!AO15</f>
        <v>4х2</v>
      </c>
      <c r="E94" s="28">
        <f>'[1]шас тяж'!AP15</f>
        <v>2</v>
      </c>
      <c r="F94" s="29">
        <f>'[1]шас тяж'!AQ15</f>
        <v>14.025</v>
      </c>
      <c r="G94" s="30">
        <f>'[1]шас тяж'!AR15</f>
        <v>300</v>
      </c>
      <c r="H94" s="30">
        <f>'[1]шас тяж'!AS15</f>
        <v>292</v>
      </c>
      <c r="I94" s="30" t="str">
        <f>'[1]шас тяж'!AT15</f>
        <v>ZF9</v>
      </c>
      <c r="J94" s="31">
        <f>'[1]шас тяж'!AU15</f>
        <v>6.33</v>
      </c>
      <c r="K94" s="30">
        <f>'[1]шас тяж'!AV15</f>
        <v>4670</v>
      </c>
      <c r="L94" s="33" t="str">
        <f>'[1]шас тяж'!AW15</f>
        <v>–</v>
      </c>
      <c r="M94" s="33" t="str">
        <f>'[1]шас тяж'!AX15</f>
        <v>315/80R22,5</v>
      </c>
      <c r="N94" s="33">
        <f>'[1]шас тяж'!AY15</f>
        <v>210</v>
      </c>
      <c r="O94" s="33" t="str">
        <f>'[1]шас тяж'!AZ15</f>
        <v>–</v>
      </c>
      <c r="P94" s="34" t="str">
        <f>'[1]шас тяж'!BA15</f>
        <v>МКБ, дв. Cummins ISB6.7E5 300 (Е-5), ТНВД BOSCH, система нейтрализ. ОГ(AdBlue), Common Rail, КОМ ZF с фланцем, выхлоп вверх, УВЭОС</v>
      </c>
      <c r="Q94" s="134" t="s">
        <v>303</v>
      </c>
    </row>
    <row r="95" spans="1:17" s="21" customFormat="1" ht="44.25" customHeight="1" x14ac:dyDescent="0.2">
      <c r="A95" s="54" t="s">
        <v>186</v>
      </c>
      <c r="B95" s="148">
        <f>'[1]шас тяж'!D16</f>
        <v>2876000</v>
      </c>
      <c r="C95" s="109">
        <f t="shared" si="3"/>
        <v>3451200</v>
      </c>
      <c r="D95" s="27" t="str">
        <f>'[1]шас тяж'!AO16</f>
        <v>4х2</v>
      </c>
      <c r="E95" s="28">
        <f>'[1]шас тяж'!AP16</f>
        <v>2</v>
      </c>
      <c r="F95" s="29">
        <f>'[1]шас тяж'!AQ16</f>
        <v>14.025</v>
      </c>
      <c r="G95" s="30">
        <f>'[1]шас тяж'!AR16</f>
        <v>300</v>
      </c>
      <c r="H95" s="30">
        <f>'[1]шас тяж'!AS16</f>
        <v>292</v>
      </c>
      <c r="I95" s="30" t="str">
        <f>'[1]шас тяж'!AT16</f>
        <v>ZF9</v>
      </c>
      <c r="J95" s="31">
        <f>'[1]шас тяж'!AU16</f>
        <v>6.33</v>
      </c>
      <c r="K95" s="30">
        <f>'[1]шас тяж'!AV16</f>
        <v>4670</v>
      </c>
      <c r="L95" s="33" t="str">
        <f>'[1]шас тяж'!AW16</f>
        <v>–</v>
      </c>
      <c r="M95" s="33" t="str">
        <f>'[1]шас тяж'!AX16</f>
        <v>315/80R22,5</v>
      </c>
      <c r="N95" s="33">
        <f>'[1]шас тяж'!AY16</f>
        <v>210</v>
      </c>
      <c r="O95" s="33" t="str">
        <f>'[1]шас тяж'!AZ16</f>
        <v>–</v>
      </c>
      <c r="P95" s="34" t="str">
        <f>'[1]шас тяж'!BA16</f>
        <v>МКБ, дв. Cummins ISB6.7E5 300 (Е-5), ТНВД BOSCH, система нейтрализ. ОГ(AdBlue), Common Rail, КОМ FH 9767, аэродинам.козырек, выхлоп вверх, УВЭОС</v>
      </c>
      <c r="Q95" s="134" t="s">
        <v>303</v>
      </c>
    </row>
    <row r="96" spans="1:17" s="21" customFormat="1" ht="43.5" customHeight="1" x14ac:dyDescent="0.2">
      <c r="A96" s="54" t="s">
        <v>189</v>
      </c>
      <c r="B96" s="148">
        <f>[1]шас6х6!D43</f>
        <v>4938000</v>
      </c>
      <c r="C96" s="109">
        <f t="shared" si="3"/>
        <v>5925600</v>
      </c>
      <c r="D96" s="27" t="str">
        <f>[1]шас6х6!AI43</f>
        <v>8х8</v>
      </c>
      <c r="E96" s="28">
        <f>[1]шас6х6!AJ43</f>
        <v>1</v>
      </c>
      <c r="F96" s="29">
        <f>[1]шас6х6!AK43</f>
        <v>17</v>
      </c>
      <c r="G96" s="30">
        <f>[1]шас6х6!AL43</f>
        <v>320</v>
      </c>
      <c r="H96" s="30">
        <f>[1]шас6х6!AM43</f>
        <v>320</v>
      </c>
      <c r="I96" s="30" t="str">
        <f>[1]шас6х6!AN43</f>
        <v>ZF16</v>
      </c>
      <c r="J96" s="31">
        <f>[1]шас6х6!AO43</f>
        <v>6.53</v>
      </c>
      <c r="K96" s="30">
        <f>[1]шас6х6!AP43</f>
        <v>6760</v>
      </c>
      <c r="L96" s="33" t="str">
        <f>[1]шас6х6!AQ43</f>
        <v>─</v>
      </c>
      <c r="M96" s="33" t="str">
        <f>[1]шас6х6!AR43</f>
        <v>425/85R21</v>
      </c>
      <c r="N96" s="33">
        <f>[1]шас6х6!AS43</f>
        <v>210</v>
      </c>
      <c r="O96" s="33" t="str">
        <f>[1]шас6х6!AT43</f>
        <v>─</v>
      </c>
      <c r="P96" s="34" t="str">
        <f>[1]шас6х6!AU43</f>
        <v>дв. КАМАЗ-740.715-320 (E-5), топл. ап.BOSCH,  КОМ ZF с фланцем, выхлоп вверх, система нейтрализ. ОГ(AdBlue), Common Rail, РК КАМАЗ 65111, УВЭОС</v>
      </c>
      <c r="Q96" s="134" t="s">
        <v>326</v>
      </c>
    </row>
    <row r="97" spans="1:17" s="21" customFormat="1" ht="51" x14ac:dyDescent="0.2">
      <c r="A97" s="54" t="s">
        <v>190</v>
      </c>
      <c r="B97" s="148">
        <f>'[1]65111'!D7</f>
        <v>3856000</v>
      </c>
      <c r="C97" s="109">
        <f t="shared" si="3"/>
        <v>4627200</v>
      </c>
      <c r="D97" s="27" t="str">
        <f>'[1]65111'!U7</f>
        <v>6х6</v>
      </c>
      <c r="E97" s="28">
        <f>'[1]65111'!V7</f>
        <v>2</v>
      </c>
      <c r="F97" s="29">
        <f>'[1]65111'!W7</f>
        <v>16.46</v>
      </c>
      <c r="G97" s="30">
        <f>'[1]65111'!X7</f>
        <v>300</v>
      </c>
      <c r="H97" s="30">
        <f>'[1]65111'!Y7</f>
        <v>292</v>
      </c>
      <c r="I97" s="30" t="str">
        <f>'[1]65111'!Z7</f>
        <v>ZF9</v>
      </c>
      <c r="J97" s="31">
        <f>'[1]65111'!AA7</f>
        <v>6.53</v>
      </c>
      <c r="K97" s="30">
        <f>'[1]65111'!AB7</f>
        <v>4925</v>
      </c>
      <c r="L97" s="33" t="str">
        <f>'[1]65111'!AC7</f>
        <v>─</v>
      </c>
      <c r="M97" s="33" t="str">
        <f>'[1]65111'!AD7</f>
        <v>11.00R20 11R22,5</v>
      </c>
      <c r="N97" s="33" t="str">
        <f>'[1]65111'!AE7</f>
        <v>2х210</v>
      </c>
      <c r="O97" s="33" t="str">
        <f>'[1]65111'!AF7</f>
        <v>шк-пет.</v>
      </c>
      <c r="P97" s="34" t="str">
        <f>'[1]65111'!AG7</f>
        <v>МКБ, дв. Cummins ISB6.7E5 300 (Е-5), ТНВД BOSCH, система нейтрализ. ОГ(AdBlue), аэродинамич.козырек, боковая защита, Common Rail, КОМ ZF с насосом, тахограф российского стандарта с блоком СКЗИ, УВЭОС</v>
      </c>
      <c r="Q97" s="134" t="s">
        <v>307</v>
      </c>
    </row>
    <row r="98" spans="1:17" s="21" customFormat="1" ht="38.25" x14ac:dyDescent="0.2">
      <c r="A98" s="54" t="s">
        <v>191</v>
      </c>
      <c r="B98" s="148">
        <f>'[1]65111'!D8</f>
        <v>3761000</v>
      </c>
      <c r="C98" s="109">
        <f t="shared" si="3"/>
        <v>4513200</v>
      </c>
      <c r="D98" s="27" t="str">
        <f>'[1]65111'!U8</f>
        <v>6х6</v>
      </c>
      <c r="E98" s="28">
        <f>'[1]65111'!V8</f>
        <v>2</v>
      </c>
      <c r="F98" s="29">
        <f>'[1]65111'!W8</f>
        <v>16.704999999999998</v>
      </c>
      <c r="G98" s="30">
        <f>'[1]65111'!X8</f>
        <v>300</v>
      </c>
      <c r="H98" s="30">
        <f>'[1]65111'!Y8</f>
        <v>300</v>
      </c>
      <c r="I98" s="30" t="str">
        <f>'[1]65111'!Z8</f>
        <v>ZF9</v>
      </c>
      <c r="J98" s="31">
        <f>'[1]65111'!AA8</f>
        <v>4.9800000000000004</v>
      </c>
      <c r="K98" s="30">
        <f>'[1]65111'!AB8</f>
        <v>6070</v>
      </c>
      <c r="L98" s="33" t="str">
        <f>'[1]65111'!AC8</f>
        <v>─</v>
      </c>
      <c r="M98" s="33" t="str">
        <f>'[1]65111'!AD8</f>
        <v>11.00R20 11R22,5</v>
      </c>
      <c r="N98" s="33">
        <f>'[1]65111'!AE8</f>
        <v>210</v>
      </c>
      <c r="O98" s="33" t="str">
        <f>'[1]65111'!AF8</f>
        <v>шк-пет.</v>
      </c>
      <c r="P98" s="34" t="str">
        <f>'[1]65111'!AG8</f>
        <v>МКБ, дв. КАМАЗ 740.705-300 (Е-5), ТНВД BOSCH, система нейтрализ. ОГ(AdBlue), Common Rail, МОБ, аэродинамич.козырек, УВЭОС</v>
      </c>
      <c r="Q98" s="134" t="s">
        <v>307</v>
      </c>
    </row>
    <row r="99" spans="1:17" s="21" customFormat="1" ht="38.25" x14ac:dyDescent="0.2">
      <c r="A99" s="54" t="s">
        <v>192</v>
      </c>
      <c r="B99" s="148">
        <f>'[1]65111'!D9</f>
        <v>3788000</v>
      </c>
      <c r="C99" s="109">
        <f t="shared" si="3"/>
        <v>4545600</v>
      </c>
      <c r="D99" s="27" t="str">
        <f>'[1]65111'!U9</f>
        <v>6х6</v>
      </c>
      <c r="E99" s="28">
        <f>'[1]65111'!V9</f>
        <v>2</v>
      </c>
      <c r="F99" s="29">
        <f>'[1]65111'!W9</f>
        <v>16.46</v>
      </c>
      <c r="G99" s="30">
        <f>'[1]65111'!X9</f>
        <v>300</v>
      </c>
      <c r="H99" s="30">
        <f>'[1]65111'!Y9</f>
        <v>300</v>
      </c>
      <c r="I99" s="30" t="str">
        <f>'[1]65111'!Z9</f>
        <v>ZF9</v>
      </c>
      <c r="J99" s="31">
        <f>'[1]65111'!AA9</f>
        <v>4.9800000000000004</v>
      </c>
      <c r="K99" s="30">
        <f>'[1]65111'!AB9</f>
        <v>6665</v>
      </c>
      <c r="L99" s="33" t="str">
        <f>'[1]65111'!AC9</f>
        <v>─</v>
      </c>
      <c r="M99" s="33" t="str">
        <f>'[1]65111'!AD9</f>
        <v>11.00R20 11R22,5</v>
      </c>
      <c r="N99" s="33" t="str">
        <f>'[1]65111'!AE9</f>
        <v>210+350</v>
      </c>
      <c r="O99" s="33" t="str">
        <f>'[1]65111'!AF9</f>
        <v>шк-пет.</v>
      </c>
      <c r="P99" s="34" t="str">
        <f>'[1]65111'!AG9</f>
        <v>МКБ, дв. КАМАЗ 740.705-300 (Е-5), ТНВД BOSCH, система нейтрализ. ОГ(AdBlue), Common Rail, МОБ, аэродинамич.козырек,  УВЭОС</v>
      </c>
      <c r="Q99" s="134" t="s">
        <v>307</v>
      </c>
    </row>
    <row r="100" spans="1:17" s="21" customFormat="1" ht="51" x14ac:dyDescent="0.2">
      <c r="A100" s="54" t="s">
        <v>196</v>
      </c>
      <c r="B100" s="148">
        <f>[1]шас6х4!D16</f>
        <v>3609000</v>
      </c>
      <c r="C100" s="109">
        <f t="shared" si="3"/>
        <v>4330800</v>
      </c>
      <c r="D100" s="27" t="str">
        <f>[1]шас6х4!AF16</f>
        <v>6х4</v>
      </c>
      <c r="E100" s="28">
        <f>[1]шас6х4!AG16</f>
        <v>2</v>
      </c>
      <c r="F100" s="29">
        <f>[1]шас6х4!AH16</f>
        <v>17.75</v>
      </c>
      <c r="G100" s="30">
        <f>[1]шас6х4!AI16</f>
        <v>300</v>
      </c>
      <c r="H100" s="30">
        <f>[1]шас6х4!AJ16</f>
        <v>292</v>
      </c>
      <c r="I100" s="30" t="str">
        <f>[1]шас6х4!AK16</f>
        <v>ZF9</v>
      </c>
      <c r="J100" s="31">
        <f>[1]шас6х4!AL16</f>
        <v>5.94</v>
      </c>
      <c r="K100" s="30">
        <f>[1]шас6х4!AM16</f>
        <v>5770</v>
      </c>
      <c r="L100" s="33" t="str">
        <f>[1]шас6х4!AN16</f>
        <v>─</v>
      </c>
      <c r="M100" s="33" t="str">
        <f>[1]шас6х4!AO16</f>
        <v>11.00R20 11R22,5</v>
      </c>
      <c r="N100" s="33">
        <f>[1]шас6х4!AP16</f>
        <v>500</v>
      </c>
      <c r="O100" s="33" t="str">
        <f>[1]шас6х4!AQ16</f>
        <v>шк-пет.</v>
      </c>
      <c r="P100" s="34" t="str">
        <f>[1]шас6х4!AR16</f>
        <v xml:space="preserve">МКБ, МОБ, дв. Cummins ISB6.7E5 300 (Е-5), ТНВД BOSCH, система нейтрализ. ОГ(AdBlue), Common Rail,  КОМ ZF с насосом, ДЗК, аэродинам.козырек, боковая защита, тахограф российского стандарта с блоком СКЗИ, УВЭОС </v>
      </c>
      <c r="Q100" s="134" t="s">
        <v>307</v>
      </c>
    </row>
    <row r="101" spans="1:17" s="21" customFormat="1" ht="51" x14ac:dyDescent="0.2">
      <c r="A101" s="54" t="s">
        <v>197</v>
      </c>
      <c r="B101" s="148">
        <f>[1]шас6х4!D17</f>
        <v>3656000</v>
      </c>
      <c r="C101" s="109">
        <f t="shared" si="3"/>
        <v>4387200</v>
      </c>
      <c r="D101" s="27" t="str">
        <f>[1]шас6х4!AF17</f>
        <v>6х4</v>
      </c>
      <c r="E101" s="28">
        <f>[1]шас6х4!AG17</f>
        <v>2</v>
      </c>
      <c r="F101" s="29">
        <f>[1]шас6х4!AH17</f>
        <v>17.75</v>
      </c>
      <c r="G101" s="30">
        <f>[1]шас6х4!AI17</f>
        <v>300</v>
      </c>
      <c r="H101" s="30">
        <f>[1]шас6х4!AJ17</f>
        <v>292</v>
      </c>
      <c r="I101" s="30" t="str">
        <f>[1]шас6х4!AK17</f>
        <v>ZF9</v>
      </c>
      <c r="J101" s="31">
        <f>[1]шас6х4!AL17</f>
        <v>5.94</v>
      </c>
      <c r="K101" s="30">
        <f>[1]шас6х4!AM17</f>
        <v>5105</v>
      </c>
      <c r="L101" s="33">
        <f>[1]шас6х4!AN17</f>
        <v>1</v>
      </c>
      <c r="M101" s="33" t="str">
        <f>[1]шас6х4!AO17</f>
        <v>11.00R20 11R22,5</v>
      </c>
      <c r="N101" s="33">
        <f>[1]шас6х4!AP17</f>
        <v>500</v>
      </c>
      <c r="O101" s="33" t="str">
        <f>[1]шас6х4!AQ17</f>
        <v>шк-пет.</v>
      </c>
      <c r="P101" s="34" t="str">
        <f>[1]шас6х4!AR17</f>
        <v xml:space="preserve">МКБ, МОБ, дв. Cummins ISB6.7E5 300 (Е-5), ТНВД BOSCH, система нейтрализ. ОГ(AdBlue), Common Rail, КОМ ZF с насосом, ДЗК, аэродинам.козырек, боковая защита, тахограф российского стандарта с блоком СКЗИ, УВЭОС  </v>
      </c>
      <c r="Q101" s="134" t="s">
        <v>307</v>
      </c>
    </row>
    <row r="102" spans="1:17" s="21" customFormat="1" ht="38.25" x14ac:dyDescent="0.2">
      <c r="A102" s="54" t="s">
        <v>198</v>
      </c>
      <c r="B102" s="148">
        <f>[1]шас6х4!D18</f>
        <v>3552000</v>
      </c>
      <c r="C102" s="109">
        <f t="shared" si="3"/>
        <v>4262400</v>
      </c>
      <c r="D102" s="27" t="str">
        <f>[1]шас6х4!AF18</f>
        <v>6х4</v>
      </c>
      <c r="E102" s="28">
        <f>[1]шас6х4!AG18</f>
        <v>2</v>
      </c>
      <c r="F102" s="29">
        <f>[1]шас6х4!AH18</f>
        <v>17.25</v>
      </c>
      <c r="G102" s="30">
        <f>[1]шас6х4!AI18</f>
        <v>300</v>
      </c>
      <c r="H102" s="30">
        <f>[1]шас6х4!AJ18</f>
        <v>300</v>
      </c>
      <c r="I102" s="30">
        <f>[1]шас6х4!AK18</f>
        <v>154</v>
      </c>
      <c r="J102" s="31">
        <f>[1]шас6х4!AL18</f>
        <v>4.9800000000000004</v>
      </c>
      <c r="K102" s="30">
        <f>[1]шас6х4!AM18</f>
        <v>5090</v>
      </c>
      <c r="L102" s="33">
        <f>[1]шас6х4!AN18</f>
        <v>1</v>
      </c>
      <c r="M102" s="33" t="str">
        <f>[1]шас6х4!AO18</f>
        <v>11.00R20 11R22,5</v>
      </c>
      <c r="N102" s="33">
        <f>[1]шас6х4!AP18</f>
        <v>500</v>
      </c>
      <c r="O102" s="33" t="str">
        <f>[1]шас6х4!AQ18</f>
        <v>шк-пет.</v>
      </c>
      <c r="P102" s="34" t="str">
        <f>[1]шас6х4!AR18</f>
        <v xml:space="preserve">МКБ, МОБ, дв. КАМАЗ 740.705-300 (Е-5), ТНВД BOSCH, система нейтрализ. ОГ(AdBlue), Common Rail,  КОМ ZF с насосом, аэродинам.козырек, ДЗК, боковая защита, УВЭОС </v>
      </c>
      <c r="Q102" s="134" t="s">
        <v>307</v>
      </c>
    </row>
    <row r="103" spans="1:17" s="21" customFormat="1" ht="51" x14ac:dyDescent="0.2">
      <c r="A103" s="54" t="s">
        <v>199</v>
      </c>
      <c r="B103" s="148">
        <f>[1]шас6х4!D19</f>
        <v>3659000</v>
      </c>
      <c r="C103" s="109">
        <f t="shared" si="3"/>
        <v>4390800</v>
      </c>
      <c r="D103" s="27" t="str">
        <f>[1]шас6х4!AF19</f>
        <v>6х4</v>
      </c>
      <c r="E103" s="28">
        <f>[1]шас6х4!AG19</f>
        <v>2</v>
      </c>
      <c r="F103" s="29">
        <f>[1]шас6х4!AH19</f>
        <v>17.25</v>
      </c>
      <c r="G103" s="30">
        <f>[1]шас6х4!AI19</f>
        <v>300</v>
      </c>
      <c r="H103" s="30">
        <f>[1]шас6х4!AJ19</f>
        <v>300</v>
      </c>
      <c r="I103" s="30" t="str">
        <f>[1]шас6х4!AK19</f>
        <v>ZF9</v>
      </c>
      <c r="J103" s="31">
        <f>[1]шас6х4!AL19</f>
        <v>4.9800000000000004</v>
      </c>
      <c r="K103" s="30">
        <f>[1]шас6х4!AM19</f>
        <v>5090</v>
      </c>
      <c r="L103" s="33">
        <f>[1]шас6х4!AN19</f>
        <v>1</v>
      </c>
      <c r="M103" s="33" t="str">
        <f>[1]шас6х4!AO19</f>
        <v>11.00R20 11R22,5</v>
      </c>
      <c r="N103" s="33">
        <f>[1]шас6х4!AP19</f>
        <v>500</v>
      </c>
      <c r="O103" s="33" t="str">
        <f>[1]шас6х4!AQ19</f>
        <v>шк-пет.</v>
      </c>
      <c r="P103" s="34" t="str">
        <f>[1]шас6х4!AR19</f>
        <v xml:space="preserve">МКБ, МОБ, дв. КАМАЗ 740.705-300 (Е-5), ТНВД BOSCH, система нейтрализ. ОГ(AdBlue), Common Rail,  КОМ ZF с насосом, аэродинам.козырек, ДЗК, боковая защита, тахограф российского стандарта с блоком СКЗИ, УВЭОС </v>
      </c>
      <c r="Q103" s="134" t="s">
        <v>307</v>
      </c>
    </row>
    <row r="104" spans="1:17" s="21" customFormat="1" ht="45.6" customHeight="1" x14ac:dyDescent="0.2">
      <c r="A104" s="54" t="s">
        <v>200</v>
      </c>
      <c r="B104" s="148">
        <f>[1]шас6х4!D20</f>
        <v>3523000</v>
      </c>
      <c r="C104" s="133">
        <f t="shared" si="3"/>
        <v>4227600</v>
      </c>
      <c r="D104" s="27" t="str">
        <f>[1]шас6х4!AF20</f>
        <v>6х4</v>
      </c>
      <c r="E104" s="28">
        <f>[1]шас6х4!AG20</f>
        <v>2</v>
      </c>
      <c r="F104" s="29">
        <f>[1]шас6х4!AH20</f>
        <v>17.899999999999999</v>
      </c>
      <c r="G104" s="30">
        <f>[1]шас6х4!AI20</f>
        <v>300</v>
      </c>
      <c r="H104" s="30">
        <f>[1]шас6х4!AJ20</f>
        <v>292</v>
      </c>
      <c r="I104" s="30" t="str">
        <f>[1]шас6х4!AK20</f>
        <v>ZF9</v>
      </c>
      <c r="J104" s="31">
        <f>[1]шас6х4!AL20</f>
        <v>5.43</v>
      </c>
      <c r="K104" s="30">
        <f>[1]шас6х4!AM20</f>
        <v>5780</v>
      </c>
      <c r="L104" s="33" t="str">
        <f>[1]шас6х4!AN20</f>
        <v>─</v>
      </c>
      <c r="M104" s="33" t="str">
        <f>[1]шас6х4!AO20</f>
        <v>11.00R20 11R22,5</v>
      </c>
      <c r="N104" s="33">
        <f>[1]шас6х4!AP20</f>
        <v>210</v>
      </c>
      <c r="O104" s="33" t="str">
        <f>[1]шас6х4!AQ20</f>
        <v>─</v>
      </c>
      <c r="P104" s="34" t="str">
        <f>[1]шас6х4!AR20</f>
        <v xml:space="preserve">МКБ, МОБ, дв. Cummins ISB6.7E5 300 (Е-5), ТНВД BOSCH, система нейтрализ. ОГ(AdBlue), Common Rail, ДЗК, аэродинам.козырек, УВЭОС </v>
      </c>
      <c r="Q104" s="134" t="s">
        <v>307</v>
      </c>
    </row>
    <row r="105" spans="1:17" s="21" customFormat="1" ht="43.15" customHeight="1" x14ac:dyDescent="0.2">
      <c r="A105" s="54" t="s">
        <v>204</v>
      </c>
      <c r="B105" s="148">
        <f>[1]шас6х4!D24</f>
        <v>3355000</v>
      </c>
      <c r="C105" s="142">
        <f t="shared" si="3"/>
        <v>4026000</v>
      </c>
      <c r="D105" s="27" t="str">
        <f>[1]шас6х4!AF24</f>
        <v>6х4</v>
      </c>
      <c r="E105" s="28">
        <f>[1]шас6х4!AG24</f>
        <v>2</v>
      </c>
      <c r="F105" s="29">
        <f>[1]шас6х4!AH24</f>
        <v>14.58</v>
      </c>
      <c r="G105" s="30">
        <f>[1]шас6х4!AI24</f>
        <v>300</v>
      </c>
      <c r="H105" s="30">
        <f>[1]шас6х4!AJ24</f>
        <v>300</v>
      </c>
      <c r="I105" s="30">
        <f>[1]шас6х4!AK24</f>
        <v>154</v>
      </c>
      <c r="J105" s="31">
        <f>[1]шас6х4!AL24</f>
        <v>4.9800000000000004</v>
      </c>
      <c r="K105" s="30">
        <f>[1]шас6х4!AM24</f>
        <v>5755</v>
      </c>
      <c r="L105" s="33" t="str">
        <f>[1]шас6х4!AN24</f>
        <v>─</v>
      </c>
      <c r="M105" s="33" t="str">
        <f>[1]шас6х4!AO24</f>
        <v>10.00R20 11R22,5</v>
      </c>
      <c r="N105" s="33">
        <f>[1]шас6х4!AP24</f>
        <v>350</v>
      </c>
      <c r="O105" s="33" t="str">
        <f>[1]шас6х4!AQ24</f>
        <v>шк-пет.</v>
      </c>
      <c r="P105" s="34" t="str">
        <f>[1]шас6х4!AR24</f>
        <v xml:space="preserve">МКБ, МОБ, дв. КАМАЗ 740.705-300 (Е-5), ТНВД BOSCH, система нейтрализ. ОГ(AdBlue), Common Rail, ДЗК, аэродинам.козырек, УВЭОС </v>
      </c>
      <c r="Q105" s="134" t="s">
        <v>307</v>
      </c>
    </row>
    <row r="106" spans="1:17" s="21" customFormat="1" ht="38.25" x14ac:dyDescent="0.2">
      <c r="A106" s="54" t="s">
        <v>206</v>
      </c>
      <c r="B106" s="148">
        <f>[1]шас6х4!D26</f>
        <v>3623000</v>
      </c>
      <c r="C106" s="142">
        <f t="shared" si="3"/>
        <v>4347600</v>
      </c>
      <c r="D106" s="27" t="str">
        <f>[1]шас6х4!AF26</f>
        <v>6х4</v>
      </c>
      <c r="E106" s="28">
        <f>[1]шас6х4!AG26</f>
        <v>2</v>
      </c>
      <c r="F106" s="29">
        <f>[1]шас6х4!AH26</f>
        <v>17.454999999999998</v>
      </c>
      <c r="G106" s="30">
        <f>[1]шас6х4!AI26</f>
        <v>300</v>
      </c>
      <c r="H106" s="30">
        <f>[1]шас6х4!AJ26</f>
        <v>292</v>
      </c>
      <c r="I106" s="30" t="str">
        <f>[1]шас6х4!AK26</f>
        <v>ZF9</v>
      </c>
      <c r="J106" s="31">
        <f>[1]шас6х4!AL26</f>
        <v>5.94</v>
      </c>
      <c r="K106" s="30">
        <f>[1]шас6х4!AM26</f>
        <v>6160</v>
      </c>
      <c r="L106" s="33">
        <f>[1]шас6х4!AN26</f>
        <v>1</v>
      </c>
      <c r="M106" s="33" t="str">
        <f>[1]шас6х4!AO26</f>
        <v>11.00R20 11R22,5</v>
      </c>
      <c r="N106" s="33">
        <f>[1]шас6х4!AP26</f>
        <v>350</v>
      </c>
      <c r="O106" s="33" t="str">
        <f>[1]шас6х4!AQ26</f>
        <v>шк-пет.</v>
      </c>
      <c r="P106" s="34" t="str">
        <f>[1]шас6х4!AR26</f>
        <v xml:space="preserve">МКБ, МОБ, дв. Cummins ISB6.7E5 300 (Е-5), ТНВД BOSCH, система нейтрализации ОГ(AdBlue), Common Rail, ДЗК,  КОМ ZF, аэродинам.козырек, УВЭОС </v>
      </c>
      <c r="Q106" s="134" t="s">
        <v>307</v>
      </c>
    </row>
    <row r="107" spans="1:17" s="21" customFormat="1" ht="40.5" customHeight="1" x14ac:dyDescent="0.2">
      <c r="A107" s="54" t="s">
        <v>210</v>
      </c>
      <c r="B107" s="148">
        <f>[1]шас6х4!D30</f>
        <v>3499000</v>
      </c>
      <c r="C107" s="142">
        <f t="shared" si="3"/>
        <v>4198800</v>
      </c>
      <c r="D107" s="27" t="str">
        <f>[1]шас6х4!AF30</f>
        <v>6х4</v>
      </c>
      <c r="E107" s="28">
        <f>[1]шас6х4!AG30</f>
        <v>2</v>
      </c>
      <c r="F107" s="29">
        <f>[1]шас6х4!AH30</f>
        <v>17.8</v>
      </c>
      <c r="G107" s="30">
        <f>[1]шас6х4!AI30</f>
        <v>300</v>
      </c>
      <c r="H107" s="30">
        <f>[1]шас6х4!AJ30</f>
        <v>292</v>
      </c>
      <c r="I107" s="30" t="str">
        <f>[1]шас6х4!AK30</f>
        <v>ZF9</v>
      </c>
      <c r="J107" s="31">
        <f>[1]шас6х4!AL30</f>
        <v>5.43</v>
      </c>
      <c r="K107" s="30">
        <f>[1]шас6х4!AM30</f>
        <v>4570</v>
      </c>
      <c r="L107" s="33" t="str">
        <f>[1]шас6х4!AN30</f>
        <v>─</v>
      </c>
      <c r="M107" s="33" t="str">
        <f>[1]шас6х4!AO30</f>
        <v>11.00R20 11R22,5</v>
      </c>
      <c r="N107" s="33">
        <f>[1]шас6х4!AP30</f>
        <v>350</v>
      </c>
      <c r="O107" s="33" t="str">
        <f>[1]шас6х4!AQ30</f>
        <v>─</v>
      </c>
      <c r="P107" s="34" t="str">
        <f>[1]шас6х4!AR30</f>
        <v>МКБ, МОБ, дв. Cummins ISB6.7E5 300 (Е-5), ТНВД BOSCH, система нейтрализ. ОГ(AdBlue), Common Rail, аэродинам.козырек, ДЗК, УВЭОС</v>
      </c>
      <c r="Q107" s="134" t="s">
        <v>307</v>
      </c>
    </row>
    <row r="108" spans="1:17" s="21" customFormat="1" ht="38.25" x14ac:dyDescent="0.2">
      <c r="A108" s="54" t="s">
        <v>211</v>
      </c>
      <c r="B108" s="148">
        <f>[1]шас6х4!D31</f>
        <v>3430000</v>
      </c>
      <c r="C108" s="142">
        <f t="shared" si="3"/>
        <v>4116000</v>
      </c>
      <c r="D108" s="27" t="str">
        <f>[1]шас6х4!AF31</f>
        <v>6х4</v>
      </c>
      <c r="E108" s="28">
        <f>[1]шас6х4!AG31</f>
        <v>2</v>
      </c>
      <c r="F108" s="29">
        <f>[1]шас6х4!AH31</f>
        <v>17.2</v>
      </c>
      <c r="G108" s="30">
        <f>[1]шас6х4!AI31</f>
        <v>300</v>
      </c>
      <c r="H108" s="30">
        <f>[1]шас6х4!AJ31</f>
        <v>300</v>
      </c>
      <c r="I108" s="30">
        <f>[1]шас6х4!AK31</f>
        <v>154</v>
      </c>
      <c r="J108" s="31">
        <f>[1]шас6х4!AL31</f>
        <v>4.9800000000000004</v>
      </c>
      <c r="K108" s="30">
        <f>[1]шас6х4!AM31</f>
        <v>4545</v>
      </c>
      <c r="L108" s="33" t="str">
        <f>[1]шас6х4!AN31</f>
        <v>─</v>
      </c>
      <c r="M108" s="33" t="str">
        <f>[1]шас6х4!AO31</f>
        <v>11.00R20 11R22,5</v>
      </c>
      <c r="N108" s="33">
        <f>[1]шас6х4!AP31</f>
        <v>350</v>
      </c>
      <c r="O108" s="33" t="str">
        <f>[1]шас6х4!AQ31</f>
        <v>─</v>
      </c>
      <c r="P108" s="34" t="str">
        <f>[1]шас6х4!AR31</f>
        <v>МКБ, МОБ, дв. КАМАЗ 740.705-300 (Е-5), ТНВД BOSCH, система нейтрализ. ОГ(AdBlue), Common Rail, аэродинам.козырек, ДЗК, боковая защита, УВЭОС</v>
      </c>
      <c r="Q108" s="134" t="s">
        <v>307</v>
      </c>
    </row>
    <row r="109" spans="1:17" s="21" customFormat="1" ht="38.25" x14ac:dyDescent="0.2">
      <c r="A109" s="54" t="s">
        <v>212</v>
      </c>
      <c r="B109" s="148">
        <f>[1]шас6х4!D32</f>
        <v>3421000</v>
      </c>
      <c r="C109" s="142">
        <f t="shared" si="3"/>
        <v>4105200</v>
      </c>
      <c r="D109" s="27" t="str">
        <f>[1]шас6х4!AF32</f>
        <v>6х4</v>
      </c>
      <c r="E109" s="28">
        <f>[1]шас6х4!AG32</f>
        <v>2</v>
      </c>
      <c r="F109" s="29">
        <f>[1]шас6х4!AH32</f>
        <v>17.324999999999999</v>
      </c>
      <c r="G109" s="30">
        <f>[1]шас6х4!AI32</f>
        <v>300</v>
      </c>
      <c r="H109" s="30">
        <f>[1]шас6х4!AJ32</f>
        <v>292</v>
      </c>
      <c r="I109" s="30">
        <f>[1]шас6х4!AK32</f>
        <v>144</v>
      </c>
      <c r="J109" s="31">
        <f>[1]шас6х4!AL32</f>
        <v>5.43</v>
      </c>
      <c r="K109" s="30">
        <f>[1]шас6х4!AM32</f>
        <v>5780</v>
      </c>
      <c r="L109" s="33" t="str">
        <f>[1]шас6х4!AN32</f>
        <v>─</v>
      </c>
      <c r="M109" s="33" t="str">
        <f>[1]шас6х4!AO32</f>
        <v>11.00R20 11R22,5</v>
      </c>
      <c r="N109" s="33">
        <f>[1]шас6х4!AP32</f>
        <v>350</v>
      </c>
      <c r="O109" s="33" t="str">
        <f>[1]шас6х4!AQ32</f>
        <v>─</v>
      </c>
      <c r="P109" s="34" t="str">
        <f>[1]шас6х4!AR32</f>
        <v>МКБ, МОБ, дв. Cummins ISB6.7E5 300 (Е-5), ТНВД BOSCH, система нейтрализ. ОГ(AdBlue), Common Rail, аэродинам.козырек, без КОМ МП-97, ДЗК, УВЭОС</v>
      </c>
      <c r="Q109" s="134" t="s">
        <v>327</v>
      </c>
    </row>
    <row r="110" spans="1:17" s="21" customFormat="1" ht="38.25" x14ac:dyDescent="0.2">
      <c r="A110" s="54" t="s">
        <v>213</v>
      </c>
      <c r="B110" s="148">
        <f>[1]шас6х4!D33</f>
        <v>3402000</v>
      </c>
      <c r="C110" s="142">
        <f t="shared" si="3"/>
        <v>4082400</v>
      </c>
      <c r="D110" s="27" t="str">
        <f>[1]шас6х4!AF33</f>
        <v>6х4</v>
      </c>
      <c r="E110" s="28">
        <f>[1]шас6х4!AG33</f>
        <v>2</v>
      </c>
      <c r="F110" s="29">
        <f>[1]шас6х4!AH33</f>
        <v>15.28</v>
      </c>
      <c r="G110" s="30">
        <f>[1]шас6х4!AI33</f>
        <v>300</v>
      </c>
      <c r="H110" s="30">
        <f>[1]шас6х4!AJ33</f>
        <v>292</v>
      </c>
      <c r="I110" s="30" t="str">
        <f>[1]шас6х4!AK33</f>
        <v>ZF9</v>
      </c>
      <c r="J110" s="31">
        <f>[1]шас6х4!AL33</f>
        <v>5.43</v>
      </c>
      <c r="K110" s="30">
        <f>[1]шас6х4!AM33</f>
        <v>5780</v>
      </c>
      <c r="L110" s="33" t="str">
        <f>[1]шас6х4!AN33</f>
        <v>─</v>
      </c>
      <c r="M110" s="33" t="str">
        <f>[1]шас6х4!AO33</f>
        <v>10.00R20 11R22,5</v>
      </c>
      <c r="N110" s="33">
        <f>[1]шас6х4!AP33</f>
        <v>210</v>
      </c>
      <c r="O110" s="33" t="str">
        <f>[1]шас6х4!AQ33</f>
        <v>─</v>
      </c>
      <c r="P110" s="34" t="str">
        <f>[1]шас6х4!AR33</f>
        <v>МКБ, МОБ, дв. Cummins ISB6.7E5 300 (Е-5), ТНВД BOSCH, система нейтрализ. ОГ(AdBlue), аэродинам.козырек, Common Rail, ДЗК, УВЭОС</v>
      </c>
      <c r="Q110" s="134" t="s">
        <v>307</v>
      </c>
    </row>
    <row r="111" spans="1:17" s="21" customFormat="1" ht="53.25" customHeight="1" x14ac:dyDescent="0.2">
      <c r="A111" s="54" t="s">
        <v>215</v>
      </c>
      <c r="B111" s="148">
        <f>[1]шас6х4!D35</f>
        <v>3536000</v>
      </c>
      <c r="C111" s="109">
        <f t="shared" si="3"/>
        <v>4243200</v>
      </c>
      <c r="D111" s="27" t="str">
        <f>[1]шас6х4!AF35</f>
        <v>6х4</v>
      </c>
      <c r="E111" s="28">
        <f>[1]шас6х4!AG35</f>
        <v>2</v>
      </c>
      <c r="F111" s="29">
        <f>[1]шас6х4!AH35</f>
        <v>15.07</v>
      </c>
      <c r="G111" s="30">
        <f>[1]шас6х4!AI35</f>
        <v>300</v>
      </c>
      <c r="H111" s="30">
        <f>[1]шас6х4!AJ35</f>
        <v>292</v>
      </c>
      <c r="I111" s="30" t="str">
        <f>[1]шас6х4!AK35</f>
        <v>ZF9</v>
      </c>
      <c r="J111" s="31">
        <f>[1]шас6х4!AL35</f>
        <v>5.94</v>
      </c>
      <c r="K111" s="30">
        <f>[1]шас6х4!AM35</f>
        <v>5530</v>
      </c>
      <c r="L111" s="33">
        <f>[1]шас6х4!AN35</f>
        <v>1</v>
      </c>
      <c r="M111" s="33" t="str">
        <f>[1]шас6х4!AO35</f>
        <v>10.00R20 11R22,5</v>
      </c>
      <c r="N111" s="33">
        <f>[1]шас6х4!AP35</f>
        <v>350</v>
      </c>
      <c r="O111" s="33" t="str">
        <f>[1]шас6х4!AQ35</f>
        <v>шк-пет.</v>
      </c>
      <c r="P111" s="34" t="str">
        <f>[1]шас6х4!AR35</f>
        <v>МКБ, МОБ, дв. Cummins ISB6.7E5 300 (Е-5), система нейтрализ. ОГ(AdBlue), Common Rail, ТНВД BOSCH, КОМ с насосом, выхл.вверх, защ.кожух ТБ, ДЗК, тахограф российского стандарта с блоком СКЗИ, УВЭОС</v>
      </c>
      <c r="Q111" s="134" t="s">
        <v>307</v>
      </c>
    </row>
    <row r="112" spans="1:17" s="21" customFormat="1" ht="51" x14ac:dyDescent="0.2">
      <c r="A112" s="54" t="s">
        <v>217</v>
      </c>
      <c r="B112" s="148">
        <f>[1]шас6х4!D37</f>
        <v>3622000</v>
      </c>
      <c r="C112" s="142">
        <f t="shared" si="3"/>
        <v>4346400</v>
      </c>
      <c r="D112" s="27" t="str">
        <f>[1]шас6х4!AF37</f>
        <v>6х4</v>
      </c>
      <c r="E112" s="28">
        <f>[1]шас6х4!AG37</f>
        <v>2</v>
      </c>
      <c r="F112" s="29">
        <f>[1]шас6х4!AH37</f>
        <v>17.739999999999998</v>
      </c>
      <c r="G112" s="30">
        <f>[1]шас6х4!AI37</f>
        <v>300</v>
      </c>
      <c r="H112" s="30">
        <f>[1]шас6х4!AJ37</f>
        <v>292</v>
      </c>
      <c r="I112" s="30" t="str">
        <f>[1]шас6х4!AK37</f>
        <v>ZF9</v>
      </c>
      <c r="J112" s="31">
        <f>[1]шас6х4!AL37</f>
        <v>5.94</v>
      </c>
      <c r="K112" s="30">
        <f>[1]шас6х4!AM37</f>
        <v>5780</v>
      </c>
      <c r="L112" s="33" t="str">
        <f>[1]шас6х4!AN37</f>
        <v>─</v>
      </c>
      <c r="M112" s="33" t="str">
        <f>[1]шас6х4!AO37</f>
        <v>11.00R20 11R22,5</v>
      </c>
      <c r="N112" s="33">
        <f>[1]шас6х4!AP37</f>
        <v>350</v>
      </c>
      <c r="O112" s="33" t="str">
        <f>[1]шас6х4!AQ37</f>
        <v>шк-пет.</v>
      </c>
      <c r="P112" s="34" t="str">
        <f>[1]шас6х4!AR37</f>
        <v xml:space="preserve">МКБ, МОБ, дв. Cummins ISB6.7E5 300 (Е-5), ТНВД BOSCH, система нейтрализ. ОГ(AdBlue), Common Rail, КОМ с насосом, выхл.вверх, защ.кожух ТБ, ДЗК, тахограф российского стандарта с блоком СКЗИ, УВЭОС </v>
      </c>
      <c r="Q112" s="134" t="s">
        <v>307</v>
      </c>
    </row>
    <row r="113" spans="1:17" s="21" customFormat="1" ht="56.25" customHeight="1" x14ac:dyDescent="0.2">
      <c r="A113" s="54" t="s">
        <v>218</v>
      </c>
      <c r="B113" s="148">
        <f>[1]шас6х4!D38</f>
        <v>3622000</v>
      </c>
      <c r="C113" s="142">
        <f t="shared" si="3"/>
        <v>4346400</v>
      </c>
      <c r="D113" s="27" t="str">
        <f>[1]шас6х4!AF38</f>
        <v>6х4</v>
      </c>
      <c r="E113" s="28">
        <f>[1]шас6х4!AG38</f>
        <v>2</v>
      </c>
      <c r="F113" s="29">
        <f>[1]шас6х4!AH38</f>
        <v>17.18</v>
      </c>
      <c r="G113" s="30">
        <f>[1]шас6х4!AI38</f>
        <v>300</v>
      </c>
      <c r="H113" s="30">
        <f>[1]шас6х4!AJ38</f>
        <v>300</v>
      </c>
      <c r="I113" s="30" t="str">
        <f>[1]шас6х4!AK38</f>
        <v>ZF9</v>
      </c>
      <c r="J113" s="31">
        <f>[1]шас6х4!AL38</f>
        <v>4.9800000000000004</v>
      </c>
      <c r="K113" s="30">
        <f>[1]шас6х4!AM38</f>
        <v>5500</v>
      </c>
      <c r="L113" s="33" t="str">
        <f>[1]шас6х4!AN38</f>
        <v>─</v>
      </c>
      <c r="M113" s="33" t="str">
        <f>[1]шас6х4!AO38</f>
        <v>11.00R20 11R22,5</v>
      </c>
      <c r="N113" s="33">
        <f>[1]шас6х4!AP38</f>
        <v>350</v>
      </c>
      <c r="O113" s="33" t="str">
        <f>[1]шас6х4!AQ38</f>
        <v>шк-пет.</v>
      </c>
      <c r="P113" s="34" t="str">
        <f>[1]шас6х4!AR38</f>
        <v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v>
      </c>
      <c r="Q113" s="134" t="s">
        <v>307</v>
      </c>
    </row>
    <row r="114" spans="1:17" s="21" customFormat="1" ht="41.25" customHeight="1" x14ac:dyDescent="0.2">
      <c r="A114" s="54" t="s">
        <v>219</v>
      </c>
      <c r="B114" s="148">
        <f>[1]шас6х4!D39</f>
        <v>3444000</v>
      </c>
      <c r="C114" s="142">
        <f t="shared" si="3"/>
        <v>4132800</v>
      </c>
      <c r="D114" s="27" t="str">
        <f>[1]шас6х4!AF39</f>
        <v>6х4</v>
      </c>
      <c r="E114" s="28">
        <f>[1]шас6х4!AG39</f>
        <v>2</v>
      </c>
      <c r="F114" s="29">
        <f>[1]шас6х4!AH39</f>
        <v>15.28</v>
      </c>
      <c r="G114" s="30">
        <f>[1]шас6х4!AI39</f>
        <v>300</v>
      </c>
      <c r="H114" s="30">
        <f>[1]шас6х4!AJ39</f>
        <v>292</v>
      </c>
      <c r="I114" s="30" t="str">
        <f>[1]шас6х4!AK39</f>
        <v>ZF9</v>
      </c>
      <c r="J114" s="31">
        <f>[1]шас6х4!AL39</f>
        <v>5.43</v>
      </c>
      <c r="K114" s="30">
        <f>[1]шас6х4!AM39</f>
        <v>5780</v>
      </c>
      <c r="L114" s="33" t="str">
        <f>[1]шас6х4!AN39</f>
        <v>─</v>
      </c>
      <c r="M114" s="33" t="str">
        <f>[1]шас6х4!AO39</f>
        <v>10.00R20 11R22,5</v>
      </c>
      <c r="N114" s="33">
        <f>[1]шас6х4!AP39</f>
        <v>210</v>
      </c>
      <c r="O114" s="33" t="str">
        <f>[1]шас6х4!AQ39</f>
        <v>─</v>
      </c>
      <c r="P114" s="34" t="str">
        <f>[1]шас6х4!AR39</f>
        <v>МКБ, МОБ, дв. Cummins ISB6.7E5 300 (Е-5), ТНВД BOSCH, система нейтрализации ОГ(AdBlue), Common Rail, аэродинам.козырек, ДЗК, КОМ ZF,  УВЭОС</v>
      </c>
      <c r="Q114" s="134" t="s">
        <v>307</v>
      </c>
    </row>
    <row r="115" spans="1:17" s="21" customFormat="1" ht="38.25" x14ac:dyDescent="0.2">
      <c r="A115" s="54" t="s">
        <v>220</v>
      </c>
      <c r="B115" s="148">
        <f>[1]шас6х4!D40</f>
        <v>3444000</v>
      </c>
      <c r="C115" s="142">
        <f t="shared" si="3"/>
        <v>4132800</v>
      </c>
      <c r="D115" s="27" t="str">
        <f>[1]шас6х4!AF40</f>
        <v>6х4</v>
      </c>
      <c r="E115" s="28">
        <f>[1]шас6х4!AG40</f>
        <v>2</v>
      </c>
      <c r="F115" s="29">
        <f>[1]шас6х4!AH40</f>
        <v>14.72</v>
      </c>
      <c r="G115" s="30">
        <f>[1]шас6х4!AI40</f>
        <v>300</v>
      </c>
      <c r="H115" s="30">
        <f>[1]шас6х4!AJ40</f>
        <v>300</v>
      </c>
      <c r="I115" s="30" t="str">
        <f>[1]шас6х4!AK40</f>
        <v>ZF9</v>
      </c>
      <c r="J115" s="31">
        <f>[1]шас6х4!AL40</f>
        <v>4.9800000000000004</v>
      </c>
      <c r="K115" s="30">
        <f>[1]шас6х4!AM40</f>
        <v>5755</v>
      </c>
      <c r="L115" s="33" t="str">
        <f>[1]шас6х4!AN40</f>
        <v>─</v>
      </c>
      <c r="M115" s="33" t="str">
        <f>[1]шас6х4!AO40</f>
        <v>10.00R20 11R22,5</v>
      </c>
      <c r="N115" s="33">
        <f>[1]шас6х4!AP40</f>
        <v>210</v>
      </c>
      <c r="O115" s="33" t="str">
        <f>[1]шас6х4!AQ40</f>
        <v>─</v>
      </c>
      <c r="P115" s="34" t="str">
        <f>[1]шас6х4!AR40</f>
        <v>МКБ, МОБ, дв. КАМАЗ 740.705-300 (Е-5), ТНВД BOSCH, система нейтрализации ОГ(AdBlue), Common Rail, ДЗК, аэродинам.козырек, КОМ ZF, УВЭОС</v>
      </c>
      <c r="Q115" s="134" t="s">
        <v>307</v>
      </c>
    </row>
    <row r="116" spans="1:17" s="91" customFormat="1" ht="56.25" customHeight="1" x14ac:dyDescent="0.2">
      <c r="A116" s="92" t="s">
        <v>226</v>
      </c>
      <c r="B116" s="148">
        <f>[1]шас6х4!D46</f>
        <v>3785000</v>
      </c>
      <c r="C116" s="149">
        <f t="shared" si="3"/>
        <v>4542000</v>
      </c>
      <c r="D116" s="96" t="str">
        <f>[1]шас6х4!AF46</f>
        <v>6х4</v>
      </c>
      <c r="E116" s="97">
        <f>[1]шас6х4!AG46</f>
        <v>2</v>
      </c>
      <c r="F116" s="98">
        <f>[1]шас6х4!AH46</f>
        <v>16</v>
      </c>
      <c r="G116" s="99">
        <f>[1]шас6х4!AI46</f>
        <v>300</v>
      </c>
      <c r="H116" s="99">
        <f>[1]шас6х4!AJ46</f>
        <v>292</v>
      </c>
      <c r="I116" s="99" t="str">
        <f>[1]шас6х4!AK46</f>
        <v>ZF9</v>
      </c>
      <c r="J116" s="100">
        <f>[1]шас6х4!AL46</f>
        <v>5.94</v>
      </c>
      <c r="K116" s="99">
        <f>[1]шас6х4!AM46</f>
        <v>7560</v>
      </c>
      <c r="L116" s="97">
        <f>[1]шас6х4!AN46</f>
        <v>1</v>
      </c>
      <c r="M116" s="97" t="str">
        <f>[1]шас6х4!AO46</f>
        <v>11.00R20 11R22,5</v>
      </c>
      <c r="N116" s="97">
        <f>[1]шас6х4!AP46</f>
        <v>500</v>
      </c>
      <c r="O116" s="97" t="str">
        <f>[1]шас6х4!AQ46</f>
        <v>шк-пет.</v>
      </c>
      <c r="P116" s="101" t="str">
        <f>[1]шас6х4!AR46</f>
        <v>МКБ, МОБ, дв. Cummins ISB6.7E5 300 (Е-5), ТНВД BOSCH, система нейтрализ. ОГ(AdBlue), ДЗК, аэродинам.козырек, боковая защита, пер. и зад. подвески пневмат-ие, отопитель каб. Планар 4Д, тахограф российского стандарта с блоком СКЗИ, УВЭОС</v>
      </c>
      <c r="Q116" s="166" t="s">
        <v>307</v>
      </c>
    </row>
    <row r="117" spans="1:17" s="91" customFormat="1" ht="51" x14ac:dyDescent="0.2">
      <c r="A117" s="92" t="s">
        <v>228</v>
      </c>
      <c r="B117" s="151">
        <f>'[1]шас тяж'!D18</f>
        <v>4508000</v>
      </c>
      <c r="C117" s="149">
        <f t="shared" si="3"/>
        <v>5409600</v>
      </c>
      <c r="D117" s="96" t="str">
        <f>'[1]шас тяж'!AO18</f>
        <v>6х4</v>
      </c>
      <c r="E117" s="96">
        <f>'[1]шас тяж'!AP18</f>
        <v>2</v>
      </c>
      <c r="F117" s="96">
        <f>'[1]шас тяж'!AQ18</f>
        <v>23.675000000000001</v>
      </c>
      <c r="G117" s="96">
        <f>'[1]шас тяж'!AR18</f>
        <v>400</v>
      </c>
      <c r="H117" s="96">
        <f>'[1]шас тяж'!AS18</f>
        <v>390</v>
      </c>
      <c r="I117" s="96" t="str">
        <f>'[1]шас тяж'!AT18</f>
        <v>ZF16</v>
      </c>
      <c r="J117" s="96">
        <f>'[1]шас тяж'!AU18</f>
        <v>5.1100000000000003</v>
      </c>
      <c r="K117" s="96">
        <f>'[1]шас тяж'!AV18</f>
        <v>4780</v>
      </c>
      <c r="L117" s="96" t="str">
        <f>'[1]шас тяж'!AW18</f>
        <v>─</v>
      </c>
      <c r="M117" s="96" t="str">
        <f>'[1]шас тяж'!AX18</f>
        <v>315/80R22,5</v>
      </c>
      <c r="N117" s="96">
        <f>'[1]шас тяж'!AY18</f>
        <v>350</v>
      </c>
      <c r="O117" s="96" t="str">
        <f>'[1]шас тяж'!AZ18</f>
        <v>─</v>
      </c>
      <c r="P117" s="167" t="str">
        <f>'[1]шас тяж'!BA18</f>
        <v xml:space="preserve">МКБ, МОБ, дв. Cummins ISL 400 50 (Е-5), топл. ап. BOSCH, Common Rail, система нейтрализ. ОГ (AdBlue),  ДЗК, КОМ  FH 9731, пневмоподв. каб., рестайлинг-2, кондиционер, тахограф российского стандарта с блоком СКЗИ, УВЭОС </v>
      </c>
      <c r="Q117" s="166"/>
    </row>
    <row r="118" spans="1:17" s="91" customFormat="1" ht="38.25" x14ac:dyDescent="0.2">
      <c r="A118" s="92" t="s">
        <v>229</v>
      </c>
      <c r="B118" s="151">
        <f>'[1]шас тяж'!D19</f>
        <v>4356000</v>
      </c>
      <c r="C118" s="149">
        <f t="shared" si="3"/>
        <v>5227200</v>
      </c>
      <c r="D118" s="96" t="str">
        <f>'[1]шас тяж'!AO19</f>
        <v>6х4</v>
      </c>
      <c r="E118" s="96">
        <f>'[1]шас тяж'!AP19</f>
        <v>2</v>
      </c>
      <c r="F118" s="96">
        <f>'[1]шас тяж'!AQ19</f>
        <v>23.675000000000001</v>
      </c>
      <c r="G118" s="96">
        <f>'[1]шас тяж'!AR19</f>
        <v>400</v>
      </c>
      <c r="H118" s="96">
        <f>'[1]шас тяж'!AS19</f>
        <v>390</v>
      </c>
      <c r="I118" s="96" t="str">
        <f>'[1]шас тяж'!AT19</f>
        <v>ZF16</v>
      </c>
      <c r="J118" s="96">
        <f>'[1]шас тяж'!AU19</f>
        <v>5.1100000000000003</v>
      </c>
      <c r="K118" s="96">
        <f>'[1]шас тяж'!AV19</f>
        <v>4780</v>
      </c>
      <c r="L118" s="96" t="str">
        <f>'[1]шас тяж'!AW19</f>
        <v>─</v>
      </c>
      <c r="M118" s="96" t="str">
        <f>'[1]шас тяж'!AX19</f>
        <v>315/80R22,5</v>
      </c>
      <c r="N118" s="96">
        <f>'[1]шас тяж'!AY19</f>
        <v>350</v>
      </c>
      <c r="O118" s="96" t="str">
        <f>'[1]шас тяж'!AZ19</f>
        <v>─</v>
      </c>
      <c r="P118" s="167" t="str">
        <f>'[1]шас тяж'!BA19</f>
        <v xml:space="preserve">МКБ, МОБ, дв. Cummins ISL 400 50 (Е-5), топл. ап. BOSCH, Common Rail, система нейтрализ. ОГ (AdBlue),  ДЗК, КОМ FH 9731, пневмоподв. каб., УВЭОС </v>
      </c>
      <c r="Q118" s="166"/>
    </row>
    <row r="119" spans="1:17" s="91" customFormat="1" ht="55.5" customHeight="1" x14ac:dyDescent="0.2">
      <c r="A119" s="92" t="s">
        <v>230</v>
      </c>
      <c r="B119" s="151">
        <f>'[1]шас тяж'!D20</f>
        <v>4359000</v>
      </c>
      <c r="C119" s="149">
        <f t="shared" si="3"/>
        <v>5230800</v>
      </c>
      <c r="D119" s="96" t="str">
        <f>'[1]шас тяж'!AO20</f>
        <v>6х4</v>
      </c>
      <c r="E119" s="97">
        <f>'[1]шас тяж'!AP20</f>
        <v>2</v>
      </c>
      <c r="F119" s="98">
        <f>'[1]шас тяж'!AQ20</f>
        <v>23.675000000000001</v>
      </c>
      <c r="G119" s="99">
        <f>'[1]шас тяж'!AR20</f>
        <v>400</v>
      </c>
      <c r="H119" s="99">
        <f>'[1]шас тяж'!AS20</f>
        <v>390</v>
      </c>
      <c r="I119" s="99" t="str">
        <f>'[1]шас тяж'!AT20</f>
        <v>ZF16</v>
      </c>
      <c r="J119" s="100">
        <f>'[1]шас тяж'!AU20</f>
        <v>5.1100000000000003</v>
      </c>
      <c r="K119" s="99">
        <f>'[1]шас тяж'!AV20</f>
        <v>4780</v>
      </c>
      <c r="L119" s="97" t="str">
        <f>'[1]шас тяж'!AW20</f>
        <v>─</v>
      </c>
      <c r="M119" s="97" t="str">
        <f>'[1]шас тяж'!AX20</f>
        <v>315/80R22,5</v>
      </c>
      <c r="N119" s="97">
        <f>'[1]шас тяж'!AY20</f>
        <v>350</v>
      </c>
      <c r="O119" s="97" t="str">
        <f>'[1]шас тяж'!AZ20</f>
        <v>шк-пет.</v>
      </c>
      <c r="P119" s="101" t="str">
        <f>'[1]шас тяж'!BA20</f>
        <v xml:space="preserve">МКБ, МОБ, дв. Cummins ISL 400 50 (Е-5), топл. ап. BOSCH, Common Rail, система нейтрализ. ОГ (AdBlue),  ДЗК, КОМ c насосом, аэродинамич.козырек, боковая зашита, пневмоподв. каб., тахограф российского стандарта с блоком СКЗИ, УВЭОС </v>
      </c>
      <c r="Q119" s="166" t="s">
        <v>308</v>
      </c>
    </row>
    <row r="120" spans="1:17" s="91" customFormat="1" ht="51" x14ac:dyDescent="0.2">
      <c r="A120" s="92" t="s">
        <v>231</v>
      </c>
      <c r="B120" s="151">
        <f>'[1]шас тяж'!D21</f>
        <v>4355000</v>
      </c>
      <c r="C120" s="149">
        <f t="shared" si="3"/>
        <v>5226000</v>
      </c>
      <c r="D120" s="96" t="str">
        <f>'[1]шас тяж'!AO21</f>
        <v>6х4</v>
      </c>
      <c r="E120" s="97">
        <f>'[1]шас тяж'!AP21</f>
        <v>2</v>
      </c>
      <c r="F120" s="98">
        <f>'[1]шас тяж'!AQ21</f>
        <v>23.824999999999999</v>
      </c>
      <c r="G120" s="99">
        <f>'[1]шас тяж'!AR21</f>
        <v>400</v>
      </c>
      <c r="H120" s="99">
        <f>'[1]шас тяж'!AS21</f>
        <v>390</v>
      </c>
      <c r="I120" s="99" t="str">
        <f>'[1]шас тяж'!AT21</f>
        <v>ZF16</v>
      </c>
      <c r="J120" s="100">
        <f>'[1]шас тяж'!AU21</f>
        <v>5.1100000000000003</v>
      </c>
      <c r="K120" s="99">
        <f>'[1]шас тяж'!AV21</f>
        <v>4780</v>
      </c>
      <c r="L120" s="97" t="str">
        <f>'[1]шас тяж'!AW21</f>
        <v>─</v>
      </c>
      <c r="M120" s="97" t="str">
        <f>'[1]шас тяж'!AX21</f>
        <v>315/80R22,5</v>
      </c>
      <c r="N120" s="97">
        <f>'[1]шас тяж'!AY21</f>
        <v>350</v>
      </c>
      <c r="O120" s="97" t="str">
        <f>'[1]шас тяж'!AZ21</f>
        <v>шк-пет.</v>
      </c>
      <c r="P120" s="101" t="str">
        <f>'[1]шас тяж'!BA21</f>
        <v xml:space="preserve">МКБ, МОБ, дв. Cummins ISL 400 50 (Е-5), топл. ап. BOSCH, Common Rail, система нейтрализ. ОГ (AdBlue),  КОМ c насосом, пневмоподв. каб., аэродинамич.козырек, боковая защита, тахограф российского стандарта с блоком СКЗИ, УВЭОС </v>
      </c>
      <c r="Q120" s="166" t="s">
        <v>308</v>
      </c>
    </row>
    <row r="121" spans="1:17" s="91" customFormat="1" ht="54" customHeight="1" x14ac:dyDescent="0.2">
      <c r="A121" s="92" t="s">
        <v>232</v>
      </c>
      <c r="B121" s="151">
        <f>'[1]шас тяж'!D22</f>
        <v>4332000</v>
      </c>
      <c r="C121" s="149">
        <f t="shared" si="3"/>
        <v>5198400</v>
      </c>
      <c r="D121" s="96" t="str">
        <f>'[1]шас тяж'!AO22</f>
        <v>6х4</v>
      </c>
      <c r="E121" s="97">
        <f>'[1]шас тяж'!AP22</f>
        <v>2</v>
      </c>
      <c r="F121" s="98">
        <f>'[1]шас тяж'!AQ22</f>
        <v>23.675000000000001</v>
      </c>
      <c r="G121" s="99">
        <f>'[1]шас тяж'!AR22</f>
        <v>400</v>
      </c>
      <c r="H121" s="99">
        <f>'[1]шас тяж'!AS22</f>
        <v>390</v>
      </c>
      <c r="I121" s="99" t="str">
        <f>'[1]шас тяж'!AT22</f>
        <v>ZF16</v>
      </c>
      <c r="J121" s="100">
        <f>'[1]шас тяж'!AU22</f>
        <v>5.1100000000000003</v>
      </c>
      <c r="K121" s="99">
        <f>'[1]шас тяж'!AV22</f>
        <v>4780</v>
      </c>
      <c r="L121" s="97" t="str">
        <f>'[1]шас тяж'!AW22</f>
        <v>─</v>
      </c>
      <c r="M121" s="97" t="str">
        <f>'[1]шас тяж'!AX22</f>
        <v>315/80R22,5</v>
      </c>
      <c r="N121" s="97">
        <f>'[1]шас тяж'!AY22</f>
        <v>350</v>
      </c>
      <c r="O121" s="97" t="str">
        <f>'[1]шас тяж'!AZ22</f>
        <v>шк-пет.</v>
      </c>
      <c r="P121" s="101" t="str">
        <f>'[1]шас тяж'!BA22</f>
        <v xml:space="preserve">МКБ, МОБ, дв. Cummins ISL 400 50 (Е-5), топл. ап. BOSCH, Common Rail, система нейтрализ. ОГ (AdBlue),  ДЗК, КОМ c насосом, пневмоподв. каб., аэродинамич.козырек, боковая защита, УВЭОС </v>
      </c>
      <c r="Q121" s="166" t="s">
        <v>308</v>
      </c>
    </row>
    <row r="122" spans="1:17" s="91" customFormat="1" ht="63" customHeight="1" x14ac:dyDescent="0.2">
      <c r="A122" s="23" t="s">
        <v>235</v>
      </c>
      <c r="B122" s="148">
        <f>'[1]шас тяж'!D25</f>
        <v>4686000</v>
      </c>
      <c r="C122" s="109">
        <f t="shared" si="3"/>
        <v>5623200</v>
      </c>
      <c r="D122" s="27" t="str">
        <f>'[1]шас тяж'!AO25</f>
        <v>8х4</v>
      </c>
      <c r="E122" s="105">
        <f>'[1]шас тяж'!AP25</f>
        <v>2</v>
      </c>
      <c r="F122" s="29">
        <f>'[1]шас тяж'!AQ25</f>
        <v>30.07</v>
      </c>
      <c r="G122" s="30">
        <f>'[1]шас тяж'!AR25</f>
        <v>400</v>
      </c>
      <c r="H122" s="30">
        <f>'[1]шас тяж'!AS25</f>
        <v>390</v>
      </c>
      <c r="I122" s="30" t="str">
        <f>'[1]шас тяж'!AT25</f>
        <v>ZF16</v>
      </c>
      <c r="J122" s="31">
        <f>'[1]шас тяж'!AU25</f>
        <v>5.1100000000000003</v>
      </c>
      <c r="K122" s="30">
        <f>'[1]шас тяж'!AV25</f>
        <v>6000</v>
      </c>
      <c r="L122" s="33" t="str">
        <f>'[1]шас тяж'!AW25</f>
        <v>─</v>
      </c>
      <c r="M122" s="33" t="str">
        <f>'[1]шас тяж'!AX25</f>
        <v>315/80R22,5</v>
      </c>
      <c r="N122" s="33">
        <f>'[1]шас тяж'!AY25</f>
        <v>210</v>
      </c>
      <c r="O122" s="33" t="str">
        <f>'[1]шас тяж'!AZ25</f>
        <v>─</v>
      </c>
      <c r="P122" s="34" t="str">
        <f>'[1]шас тяж'!BA25</f>
        <v>МКБ, МОБ, дв. Cummins ISL 400 50 (Е-5), система нейтрализ. ОГ(AdBlue), Common Rail, ТНВД BOSCH, ДЗК,  аэродинам.козырек, боковая защита, КОМ c насосом, пневмоподв. каб., тахограф российского стандарта с блоком СКЗИ, УВЭОС</v>
      </c>
      <c r="Q122" s="134" t="s">
        <v>310</v>
      </c>
    </row>
    <row r="123" spans="1:17" s="91" customFormat="1" ht="55.5" customHeight="1" x14ac:dyDescent="0.2">
      <c r="A123" s="23" t="s">
        <v>236</v>
      </c>
      <c r="B123" s="148">
        <f>'[1]шас тяж'!D26</f>
        <v>4463000</v>
      </c>
      <c r="C123" s="109">
        <f t="shared" si="3"/>
        <v>5355600</v>
      </c>
      <c r="D123" s="27" t="str">
        <f>'[1]шас тяж'!AO26</f>
        <v>8х4</v>
      </c>
      <c r="E123" s="105">
        <f>'[1]шас тяж'!AP26</f>
        <v>2</v>
      </c>
      <c r="F123" s="29">
        <f>'[1]шас тяж'!AQ26</f>
        <v>30.074999999999999</v>
      </c>
      <c r="G123" s="30">
        <f>'[1]шас тяж'!AR26</f>
        <v>400</v>
      </c>
      <c r="H123" s="30">
        <f>'[1]шас тяж'!AS26</f>
        <v>400</v>
      </c>
      <c r="I123" s="30" t="str">
        <f>'[1]шас тяж'!AT26</f>
        <v>ZF16</v>
      </c>
      <c r="J123" s="31">
        <f>'[1]шас тяж'!AU26</f>
        <v>5.1100000000000003</v>
      </c>
      <c r="K123" s="30">
        <f>'[1]шас тяж'!AV26</f>
        <v>6140</v>
      </c>
      <c r="L123" s="33" t="str">
        <f>'[1]шас тяж'!AW26</f>
        <v>─</v>
      </c>
      <c r="M123" s="33" t="str">
        <f>'[1]шас тяж'!AX26</f>
        <v>315/80R22,5</v>
      </c>
      <c r="N123" s="33">
        <f>'[1]шас тяж'!AY26</f>
        <v>210</v>
      </c>
      <c r="O123" s="33" t="str">
        <f>'[1]шас тяж'!AZ26</f>
        <v>─</v>
      </c>
      <c r="P123" s="34" t="str">
        <f>'[1]шас тяж'!BA26</f>
        <v>МКБ, МОБ, дв. КАМАЗ-740.735-400 (E-5), топл. ап. BOSCH, система нейтрализ. ОГ(AdBlue), ДЗК,  аэродинам.козырек, боковая защита, КОМ c насосом, КП газов, пневмоподв. каб., тахограф российского стандарта с блоком СКЗИ, УВЭОС</v>
      </c>
      <c r="Q123" s="134" t="s">
        <v>310</v>
      </c>
    </row>
    <row r="124" spans="1:17" s="21" customFormat="1" ht="42" customHeight="1" x14ac:dyDescent="0.2">
      <c r="A124" s="54" t="s">
        <v>237</v>
      </c>
      <c r="B124" s="148">
        <f>'[1]шас тяж'!D27</f>
        <v>4712000</v>
      </c>
      <c r="C124" s="109">
        <f t="shared" si="3"/>
        <v>5654400</v>
      </c>
      <c r="D124" s="27" t="str">
        <f>'[1]шас тяж'!AO27</f>
        <v>8х4</v>
      </c>
      <c r="E124" s="28">
        <f>'[1]шас тяж'!AP27</f>
        <v>2</v>
      </c>
      <c r="F124" s="29">
        <f>'[1]шас тяж'!AQ27</f>
        <v>30.07</v>
      </c>
      <c r="G124" s="30">
        <f>'[1]шас тяж'!AR27</f>
        <v>400</v>
      </c>
      <c r="H124" s="30">
        <f>'[1]шас тяж'!AS27</f>
        <v>390</v>
      </c>
      <c r="I124" s="30" t="str">
        <f>'[1]шас тяж'!AT27</f>
        <v>ZF16</v>
      </c>
      <c r="J124" s="31">
        <f>'[1]шас тяж'!AU27</f>
        <v>5.1100000000000003</v>
      </c>
      <c r="K124" s="30">
        <f>'[1]шас тяж'!AV27</f>
        <v>6000</v>
      </c>
      <c r="L124" s="33" t="str">
        <f>'[1]шас тяж'!AW27</f>
        <v>─</v>
      </c>
      <c r="M124" s="33" t="str">
        <f>'[1]шас тяж'!AX27</f>
        <v>315/80R22,5</v>
      </c>
      <c r="N124" s="33">
        <f>'[1]шас тяж'!AY27</f>
        <v>210</v>
      </c>
      <c r="O124" s="33" t="str">
        <f>'[1]шас тяж'!AZ27</f>
        <v>─</v>
      </c>
      <c r="P124" s="34" t="str">
        <f>'[1]шас тяж'!BA27</f>
        <v>МКБ, МОБ, дв. Cummins ISL 400 50 (Е-5), система нейтрализ. ОГ(AdBlue), Common Rail, ТНВД BOSCH, ДЗК, КОМ FH 9731, аэродинамич.козырек, боковая защита, пневмоподв. каб., УВЭОС</v>
      </c>
      <c r="Q124" s="134" t="s">
        <v>310</v>
      </c>
    </row>
    <row r="125" spans="1:17" s="21" customFormat="1" ht="48.75" customHeight="1" x14ac:dyDescent="0.2">
      <c r="A125" s="54" t="s">
        <v>238</v>
      </c>
      <c r="B125" s="148">
        <f>'[1]шас тяж'!D28</f>
        <v>4759000</v>
      </c>
      <c r="C125" s="109">
        <f t="shared" si="3"/>
        <v>5710800</v>
      </c>
      <c r="D125" s="27" t="str">
        <f>'[1]шас тяж'!AO28</f>
        <v>8х4</v>
      </c>
      <c r="E125" s="28">
        <f>'[1]шас тяж'!AP28</f>
        <v>2</v>
      </c>
      <c r="F125" s="29">
        <f>'[1]шас тяж'!AQ28</f>
        <v>29.77</v>
      </c>
      <c r="G125" s="30">
        <f>'[1]шас тяж'!AR28</f>
        <v>400</v>
      </c>
      <c r="H125" s="30">
        <f>'[1]шас тяж'!AS28</f>
        <v>390</v>
      </c>
      <c r="I125" s="30" t="str">
        <f>'[1]шас тяж'!AT28</f>
        <v>ZF16</v>
      </c>
      <c r="J125" s="31">
        <f>'[1]шас тяж'!AU28</f>
        <v>5.1100000000000003</v>
      </c>
      <c r="K125" s="30">
        <f>'[1]шас тяж'!AV28</f>
        <v>7330</v>
      </c>
      <c r="L125" s="33" t="str">
        <f>'[1]шас тяж'!AW28</f>
        <v>─</v>
      </c>
      <c r="M125" s="33" t="str">
        <f>'[1]шас тяж'!AX28</f>
        <v>315/80R22,5</v>
      </c>
      <c r="N125" s="33" t="str">
        <f>'[1]шас тяж'!AY28</f>
        <v>210х2</v>
      </c>
      <c r="O125" s="33" t="str">
        <f>'[1]шас тяж'!AZ28</f>
        <v>─</v>
      </c>
      <c r="P125" s="34" t="str">
        <f>'[1]шас тяж'!BA28</f>
        <v>МКБ, МОБ, дв. Cummins ISL 400 50 (Е-5), система нейтрализ. ОГ(AdBlue), Common Rail, ТНВД BOSCH, ДЗК, аэродинамич.козырек, КОМ FH 9731, пневмоподв. каб., УВЭОС</v>
      </c>
      <c r="Q125" s="134" t="s">
        <v>328</v>
      </c>
    </row>
    <row r="126" spans="1:17" s="21" customFormat="1" ht="42.75" customHeight="1" x14ac:dyDescent="0.2">
      <c r="A126" s="54" t="s">
        <v>239</v>
      </c>
      <c r="B126" s="148">
        <f>'[1]шас тяж'!D29</f>
        <v>4434000</v>
      </c>
      <c r="C126" s="109">
        <f t="shared" si="3"/>
        <v>5320800</v>
      </c>
      <c r="D126" s="27" t="str">
        <f>'[1]шас тяж'!AO29</f>
        <v>8х4</v>
      </c>
      <c r="E126" s="28">
        <f>'[1]шас тяж'!AP29</f>
        <v>2</v>
      </c>
      <c r="F126" s="29">
        <f>'[1]шас тяж'!AQ29</f>
        <v>29.7</v>
      </c>
      <c r="G126" s="30">
        <f>'[1]шас тяж'!AR29</f>
        <v>400</v>
      </c>
      <c r="H126" s="30">
        <f>'[1]шас тяж'!AS29</f>
        <v>400</v>
      </c>
      <c r="I126" s="30" t="str">
        <f>'[1]шас тяж'!AT29</f>
        <v>ZF16</v>
      </c>
      <c r="J126" s="31">
        <f>'[1]шас тяж'!AU29</f>
        <v>5.1100000000000003</v>
      </c>
      <c r="K126" s="30">
        <f>'[1]шас тяж'!AV29</f>
        <v>7330</v>
      </c>
      <c r="L126" s="33" t="str">
        <f>'[1]шас тяж'!AW29</f>
        <v>─</v>
      </c>
      <c r="M126" s="33" t="str">
        <f>'[1]шас тяж'!AX29</f>
        <v>315/80R22,5</v>
      </c>
      <c r="N126" s="33" t="str">
        <f>'[1]шас тяж'!AY29</f>
        <v>2х210</v>
      </c>
      <c r="O126" s="33" t="str">
        <f>'[1]шас тяж'!AZ29</f>
        <v>─</v>
      </c>
      <c r="P126" s="34" t="str">
        <f>'[1]шас тяж'!BA29</f>
        <v>МКБ, МОБ, дв. КАМАЗ-740.735-400 (E-5), топл. ап. BOSCH, система нейтрализ. ОГ(AdBlue), ДЗК,  аэродинам.козырек, пневмоподв. каб., УВЭОС</v>
      </c>
      <c r="Q126" s="134" t="s">
        <v>310</v>
      </c>
    </row>
    <row r="127" spans="1:17" s="21" customFormat="1" ht="92.25" customHeight="1" x14ac:dyDescent="0.2">
      <c r="A127" s="54" t="s">
        <v>241</v>
      </c>
      <c r="B127" s="73">
        <f>'[1]шас тяж'!D31</f>
        <v>5865000</v>
      </c>
      <c r="C127" s="133">
        <f t="shared" si="3"/>
        <v>7038000</v>
      </c>
      <c r="D127" s="27" t="str">
        <f>'[1]шас тяж'!AO31</f>
        <v>6х4</v>
      </c>
      <c r="E127" s="28">
        <f>'[1]шас тяж'!AP31</f>
        <v>2</v>
      </c>
      <c r="F127" s="29">
        <f>'[1]шас тяж'!AQ31</f>
        <v>16.920000000000002</v>
      </c>
      <c r="G127" s="30">
        <f>'[1]шас тяж'!AR31</f>
        <v>401</v>
      </c>
      <c r="H127" s="30">
        <f>'[1]шас тяж'!AS31</f>
        <v>401</v>
      </c>
      <c r="I127" s="30" t="str">
        <f>'[1]шас тяж'!AT31</f>
        <v>ZF
12АS</v>
      </c>
      <c r="J127" s="29">
        <f>'[1]шас тяж'!AU31</f>
        <v>3.7</v>
      </c>
      <c r="K127" s="30">
        <f>'[1]шас тяж'!AV31</f>
        <v>6625</v>
      </c>
      <c r="L127" s="33">
        <f>'[1]шас тяж'!AW31</f>
        <v>1</v>
      </c>
      <c r="M127" s="33" t="str">
        <f>'[1]шас тяж'!AX31</f>
        <v>385/55 R22,5
315/70 R22,5</v>
      </c>
      <c r="N127" s="30">
        <f>'[1]шас тяж'!AY31</f>
        <v>450</v>
      </c>
      <c r="O127" s="33" t="str">
        <f>'[1]шас тяж'!AZ31</f>
        <v>шк-пет.</v>
      </c>
      <c r="P127" s="34" t="str">
        <f>'[1]шас тяж'!BA31</f>
        <v>дв. Mercedes-Benz OM457LA (Евро-5), система нейтрализ. ОГ(AdBlue), АКПП ZF 12AS2135 с КОМ NH/4c,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v>
      </c>
      <c r="Q127" s="134" t="s">
        <v>309</v>
      </c>
    </row>
    <row r="128" spans="1:17" s="21" customFormat="1" ht="92.25" customHeight="1" x14ac:dyDescent="0.2">
      <c r="A128" s="61" t="s">
        <v>243</v>
      </c>
      <c r="B128" s="152">
        <f>'[1]шас тяж'!D33</f>
        <v>5610000</v>
      </c>
      <c r="C128" s="168">
        <f t="shared" si="3"/>
        <v>6732000</v>
      </c>
      <c r="D128" s="58" t="str">
        <f>'[1]шас тяж'!AO33</f>
        <v>6x2-2</v>
      </c>
      <c r="E128" s="62">
        <f>'[1]шас тяж'!AP33</f>
        <v>2</v>
      </c>
      <c r="F128" s="63">
        <f>'[1]шас тяж'!AQ33</f>
        <v>17.11</v>
      </c>
      <c r="G128" s="64">
        <f>'[1]шас тяж'!AR33</f>
        <v>401</v>
      </c>
      <c r="H128" s="64">
        <f>'[1]шас тяж'!AS33</f>
        <v>401</v>
      </c>
      <c r="I128" s="64" t="str">
        <f>'[1]шас тяж'!AT33</f>
        <v>ZF
12АS</v>
      </c>
      <c r="J128" s="63">
        <f>'[1]шас тяж'!AU33</f>
        <v>3.077</v>
      </c>
      <c r="K128" s="64">
        <f>'[1]шас тяж'!AV33</f>
        <v>6670</v>
      </c>
      <c r="L128" s="67">
        <f>'[1]шас тяж'!AW33</f>
        <v>1</v>
      </c>
      <c r="M128" s="67" t="str">
        <f>'[1]шас тяж'!AX33</f>
        <v>385/55 R22,5
315/70 R22,5</v>
      </c>
      <c r="N128" s="64">
        <f>'[1]шас тяж'!AY33</f>
        <v>450</v>
      </c>
      <c r="O128" s="67" t="str">
        <f>'[1]шас тяж'!AZ33</f>
        <v>шк-пет.</v>
      </c>
      <c r="P128" s="68" t="str">
        <f>'[1]шас тяж'!BA33</f>
        <v>дв. Mercedes-Benz OM457LA (Евро-5), система нейтрализ. ОГ(AdBlue), АКПП ZF 12AS2135 с КОМ NH/4c, вед. мост Даймлер HL6 на пн.подвеске, МКБ, ECAS, EBS, ESP, ASR, задняя подъемная ось,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v>
      </c>
      <c r="Q128" s="134" t="s">
        <v>309</v>
      </c>
    </row>
    <row r="129" spans="1:17" s="21" customFormat="1" ht="55.5" customHeight="1" x14ac:dyDescent="0.2">
      <c r="A129" s="54" t="s">
        <v>244</v>
      </c>
      <c r="B129" s="148">
        <f>'[1]шас тяж'!D34</f>
        <v>4635000</v>
      </c>
      <c r="C129" s="109">
        <f t="shared" si="3"/>
        <v>5562000</v>
      </c>
      <c r="D129" s="27" t="str">
        <f>'[1]шас тяж'!AO34</f>
        <v>6х6</v>
      </c>
      <c r="E129" s="28">
        <f>'[1]шас тяж'!AP34</f>
        <v>2</v>
      </c>
      <c r="F129" s="29">
        <f>'[1]шас тяж'!AQ34</f>
        <v>22.225000000000001</v>
      </c>
      <c r="G129" s="30">
        <f>'[1]шас тяж'!AR34</f>
        <v>400</v>
      </c>
      <c r="H129" s="30">
        <f>'[1]шас тяж'!AS34</f>
        <v>400</v>
      </c>
      <c r="I129" s="30" t="str">
        <f>'[1]шас тяж'!AT34</f>
        <v>ZF16</v>
      </c>
      <c r="J129" s="31">
        <f>'[1]шас тяж'!AU34</f>
        <v>5.1100000000000003</v>
      </c>
      <c r="K129" s="30">
        <f>'[1]шас тяж'!AV34</f>
        <v>4780</v>
      </c>
      <c r="L129" s="33" t="str">
        <f>'[1]шас тяж'!AW34</f>
        <v>─</v>
      </c>
      <c r="M129" s="33" t="str">
        <f>'[1]шас тяж'!AX34</f>
        <v>12.00R20</v>
      </c>
      <c r="N129" s="33">
        <f>'[1]шас тяж'!AY34</f>
        <v>350</v>
      </c>
      <c r="O129" s="33" t="str">
        <f>'[1]шас тяж'!AZ34</f>
        <v>─</v>
      </c>
      <c r="P129" s="34" t="str">
        <f>'[1]шас тяж'!BA34</f>
        <v xml:space="preserve">МКБ, МОБ, дв. КАМАЗ-740.735-400 (E-5), топл. ап. BOSCH, система нейтрализ. ОГ(AdBlue), РК КАМАЗ-6522, пневмоподв. каб., аэродинамич.козырек, боковая защита, тахограф российского стандарта с блоком СКЗИ, УВЭОС </v>
      </c>
      <c r="Q129" s="134" t="s">
        <v>308</v>
      </c>
    </row>
    <row r="130" spans="1:17" s="21" customFormat="1" ht="57.6" customHeight="1" x14ac:dyDescent="0.2">
      <c r="A130" s="54" t="s">
        <v>245</v>
      </c>
      <c r="B130" s="148">
        <f>'[1]шас тяж'!D35</f>
        <v>5073000</v>
      </c>
      <c r="C130" s="109">
        <f t="shared" si="3"/>
        <v>6087600</v>
      </c>
      <c r="D130" s="27" t="str">
        <f>'[1]шас тяж'!AO35</f>
        <v>6х6</v>
      </c>
      <c r="E130" s="28">
        <f>'[1]шас тяж'!AP35</f>
        <v>1</v>
      </c>
      <c r="F130" s="29">
        <f>'[1]шас тяж'!AQ35</f>
        <v>22.774999999999999</v>
      </c>
      <c r="G130" s="30">
        <f>'[1]шас тяж'!AR35</f>
        <v>400</v>
      </c>
      <c r="H130" s="30">
        <f>'[1]шас тяж'!AS35</f>
        <v>400</v>
      </c>
      <c r="I130" s="30" t="str">
        <f>'[1]шас тяж'!AT35</f>
        <v>ZF16</v>
      </c>
      <c r="J130" s="31">
        <f>'[1]шас тяж'!AU35</f>
        <v>6.33</v>
      </c>
      <c r="K130" s="30">
        <f>'[1]шас тяж'!AV35</f>
        <v>4860</v>
      </c>
      <c r="L130" s="33" t="str">
        <f>'[1]шас тяж'!AW35</f>
        <v>─</v>
      </c>
      <c r="M130" s="33" t="str">
        <f>'[1]шас тяж'!AX35</f>
        <v>16.00R20</v>
      </c>
      <c r="N130" s="33">
        <f>'[1]шас тяж'!AY35</f>
        <v>350</v>
      </c>
      <c r="O130" s="33" t="str">
        <f>'[1]шас тяж'!AZ35</f>
        <v>─</v>
      </c>
      <c r="P130" s="34" t="str">
        <f>'[1]шас тяж'!BA35</f>
        <v xml:space="preserve">МКБ, МОБ, дв. КАМАЗ-740.735-400 (E-5), топл. ап. BOSCH, система нейтрализ. ОГ(AdBlue), РК КАМАЗ-6522, КОМ c насосом, КП газов, пневмоподв. каб., аэродинамич.козырек, ДЗК, тахограф российского стандарта с блоком СКЗИ, УВЭОС </v>
      </c>
      <c r="Q130" s="134" t="s">
        <v>308</v>
      </c>
    </row>
    <row r="131" spans="1:17" s="21" customFormat="1" ht="66" customHeight="1" x14ac:dyDescent="0.2">
      <c r="A131" s="54" t="s">
        <v>246</v>
      </c>
      <c r="B131" s="148">
        <f>'[1]шас тяж'!D36</f>
        <v>4891000</v>
      </c>
      <c r="C131" s="109">
        <f t="shared" si="3"/>
        <v>5869200</v>
      </c>
      <c r="D131" s="27" t="str">
        <f>'[1]шас тяж'!AO36</f>
        <v>6х6</v>
      </c>
      <c r="E131" s="28">
        <f>'[1]шас тяж'!AP36</f>
        <v>1</v>
      </c>
      <c r="F131" s="29">
        <f>'[1]шас тяж'!AQ36</f>
        <v>19.02</v>
      </c>
      <c r="G131" s="30">
        <f>'[1]шас тяж'!AR36</f>
        <v>400</v>
      </c>
      <c r="H131" s="30">
        <f>'[1]шас тяж'!AS36</f>
        <v>400</v>
      </c>
      <c r="I131" s="30" t="str">
        <f>'[1]шас тяж'!AT36</f>
        <v>ZF16</v>
      </c>
      <c r="J131" s="31">
        <f>'[1]шас тяж'!AU36</f>
        <v>6.33</v>
      </c>
      <c r="K131" s="30">
        <f>'[1]шас тяж'!AV36</f>
        <v>5840</v>
      </c>
      <c r="L131" s="33">
        <f>'[1]шас тяж'!AW36</f>
        <v>1</v>
      </c>
      <c r="M131" s="33" t="str">
        <f>'[1]шас тяж'!AX36</f>
        <v>16.00R20</v>
      </c>
      <c r="N131" s="33">
        <f>'[1]шас тяж'!AY36</f>
        <v>550</v>
      </c>
      <c r="O131" s="33" t="str">
        <f>'[1]шас тяж'!AZ36</f>
        <v>кр-пет.</v>
      </c>
      <c r="P131" s="34" t="str">
        <f>'[1]шас тяж'!BA36</f>
        <v xml:space="preserve">МКБ, МОБ, дв. КАМАЗ-740.735-400 (E-5), топл. ап. BOSCH, система нейтрализ. ОГ(AdBlue), РК КАМАЗ-6522, ДЗК, отоп.каб., север.исполнение., выхлоп вверх, защ. кожух ТБ, аэродинамич.козырек, тахограф российского стандарта с блоком СКЗИ, УВЭОС </v>
      </c>
      <c r="Q131" s="134" t="s">
        <v>308</v>
      </c>
    </row>
    <row r="132" spans="1:17" s="21" customFormat="1" ht="48.75" customHeight="1" x14ac:dyDescent="0.2">
      <c r="A132" s="54" t="s">
        <v>247</v>
      </c>
      <c r="B132" s="148">
        <f>'[1]шас тяж'!D37</f>
        <v>4831000</v>
      </c>
      <c r="C132" s="109">
        <f t="shared" ref="C132:C137" si="4">B132*1.2</f>
        <v>5797200</v>
      </c>
      <c r="D132" s="27" t="str">
        <f>'[1]шас тяж'!AO37</f>
        <v>6х6</v>
      </c>
      <c r="E132" s="28">
        <f>'[1]шас тяж'!AP37</f>
        <v>2</v>
      </c>
      <c r="F132" s="29">
        <f>'[1]шас тяж'!AQ37</f>
        <v>22.05</v>
      </c>
      <c r="G132" s="30">
        <f>'[1]шас тяж'!AR37</f>
        <v>400</v>
      </c>
      <c r="H132" s="30">
        <f>'[1]шас тяж'!AS37</f>
        <v>400</v>
      </c>
      <c r="I132" s="30" t="str">
        <f>'[1]шас тяж'!AT37</f>
        <v>ZF16</v>
      </c>
      <c r="J132" s="31">
        <f>'[1]шас тяж'!AU37</f>
        <v>5.1100000000000003</v>
      </c>
      <c r="K132" s="30">
        <f>'[1]шас тяж'!AV37</f>
        <v>5810</v>
      </c>
      <c r="L132" s="33">
        <f>'[1]шас тяж'!AW37</f>
        <v>1</v>
      </c>
      <c r="M132" s="33" t="str">
        <f>'[1]шас тяж'!AX37</f>
        <v>12.00R20</v>
      </c>
      <c r="N132" s="33">
        <f>'[1]шас тяж'!AY37</f>
        <v>550</v>
      </c>
      <c r="O132" s="33" t="str">
        <f>'[1]шас тяж'!AZ37</f>
        <v>шк-пет.</v>
      </c>
      <c r="P132" s="34" t="str">
        <f>'[1]шас тяж'!BA37</f>
        <v xml:space="preserve">МКБ, МОБ, дв. КАМАЗ-740.735-400 (E-5), топл. ап. BOSCH, система нейтрализ. ОГ(AdBlue), РК КАМАЗ-6522, ДЗК, отоп.каб., пневмоподв. каб., выхлоп вверх, защ. кожух ТБ, боковая защита, УВЭОС </v>
      </c>
      <c r="Q132" s="134" t="s">
        <v>327</v>
      </c>
    </row>
    <row r="133" spans="1:17" s="21" customFormat="1" ht="43.5" customHeight="1" x14ac:dyDescent="0.2">
      <c r="A133" s="54" t="s">
        <v>248</v>
      </c>
      <c r="B133" s="148">
        <f>[1]шас6х4!D47</f>
        <v>4018000</v>
      </c>
      <c r="C133" s="109">
        <f t="shared" si="4"/>
        <v>4821600</v>
      </c>
      <c r="D133" s="27" t="str">
        <f>[1]шас6х4!AF47</f>
        <v>8х4</v>
      </c>
      <c r="E133" s="28">
        <f>[1]шас6х4!AG47</f>
        <v>2</v>
      </c>
      <c r="F133" s="29">
        <f>[1]шас6х4!AH47</f>
        <v>22</v>
      </c>
      <c r="G133" s="30">
        <f>[1]шас6х4!AI47</f>
        <v>300</v>
      </c>
      <c r="H133" s="30">
        <f>[1]шас6х4!AJ47</f>
        <v>292</v>
      </c>
      <c r="I133" s="30" t="str">
        <f>[1]шас6х4!AK47</f>
        <v>ZF9</v>
      </c>
      <c r="J133" s="31">
        <f>[1]шас6х4!AL47</f>
        <v>5.94</v>
      </c>
      <c r="K133" s="30">
        <f>[1]шас6х4!AM47</f>
        <v>4925</v>
      </c>
      <c r="L133" s="33" t="str">
        <f>[1]шас6х4!AN47</f>
        <v>─</v>
      </c>
      <c r="M133" s="33" t="str">
        <f>[1]шас6х4!AO47</f>
        <v>11.00R20 11R22,5</v>
      </c>
      <c r="N133" s="33">
        <f>[1]шас6х4!AP47</f>
        <v>210</v>
      </c>
      <c r="O133" s="33" t="str">
        <f>[1]шас6х4!AQ47</f>
        <v>─</v>
      </c>
      <c r="P133" s="34" t="str">
        <f>[1]шас6х4!AR47</f>
        <v>МКБ, МОБ, дв. Cummins ISB6.7E5 300 (Е-5), ТНВД BOSCH, система нейтрализ. ОГ(AdBlue), КОМ ZF с насосом, аэродинам.козырек, отопитель каб. Планар 4Д, бок. защита, УВЭОС</v>
      </c>
      <c r="Q133" s="134" t="s">
        <v>310</v>
      </c>
    </row>
    <row r="134" spans="1:17" s="21" customFormat="1" ht="44.25" customHeight="1" x14ac:dyDescent="0.2">
      <c r="A134" s="54" t="s">
        <v>250</v>
      </c>
      <c r="B134" s="148">
        <f>[1]шас6х4!D49</f>
        <v>4075000</v>
      </c>
      <c r="C134" s="109">
        <f t="shared" si="4"/>
        <v>4890000</v>
      </c>
      <c r="D134" s="27" t="str">
        <f>[1]шас6х4!AF49</f>
        <v>8х4</v>
      </c>
      <c r="E134" s="28">
        <f>[1]шас6х4!AG49</f>
        <v>2</v>
      </c>
      <c r="F134" s="29">
        <f>[1]шас6х4!AH49</f>
        <v>22.475000000000001</v>
      </c>
      <c r="G134" s="30">
        <f>[1]шас6х4!AI49</f>
        <v>300</v>
      </c>
      <c r="H134" s="30">
        <f>[1]шас6х4!AJ49</f>
        <v>292</v>
      </c>
      <c r="I134" s="30" t="str">
        <f>[1]шас6х4!AK49</f>
        <v>ZF9</v>
      </c>
      <c r="J134" s="31">
        <f>[1]шас6х4!AL49</f>
        <v>7.22</v>
      </c>
      <c r="K134" s="30">
        <f>[1]шас6х4!AM49</f>
        <v>5360</v>
      </c>
      <c r="L134" s="33" t="str">
        <f>[1]шас6х4!AN49</f>
        <v>─</v>
      </c>
      <c r="M134" s="33" t="str">
        <f>[1]шас6х4!AO49</f>
        <v>11.00R20 11R22,5</v>
      </c>
      <c r="N134" s="33">
        <f>[1]шас6х4!AP49</f>
        <v>210</v>
      </c>
      <c r="O134" s="33" t="str">
        <f>[1]шас6х4!AQ49</f>
        <v>─</v>
      </c>
      <c r="P134" s="34" t="str">
        <f>[1]шас6х4!AR49</f>
        <v>МКБ, МОБ, дв. Cummins ISB6.7E5 300 (Е-5), ТНВД BOSCH, система нейтрализ. ОГ(AdBlue), Common Rail, КОМ FH 9767, бок. защита, выхлоп вверх, УВЭОС</v>
      </c>
      <c r="Q134" s="134" t="s">
        <v>310</v>
      </c>
    </row>
    <row r="135" spans="1:17" s="21" customFormat="1" ht="42" customHeight="1" x14ac:dyDescent="0.2">
      <c r="A135" s="54" t="s">
        <v>251</v>
      </c>
      <c r="B135" s="148">
        <f>[1]шас6х4!D50</f>
        <v>4119000</v>
      </c>
      <c r="C135" s="109">
        <f t="shared" si="4"/>
        <v>4942800</v>
      </c>
      <c r="D135" s="27" t="str">
        <f>[1]шас6х4!AF50</f>
        <v>8х4</v>
      </c>
      <c r="E135" s="28">
        <f>[1]шас6х4!AG50</f>
        <v>2</v>
      </c>
      <c r="F135" s="29">
        <f>[1]шас6х4!AH50</f>
        <v>21</v>
      </c>
      <c r="G135" s="30">
        <f>[1]шас6х4!AI50</f>
        <v>300</v>
      </c>
      <c r="H135" s="30">
        <f>[1]шас6х4!AJ50</f>
        <v>292</v>
      </c>
      <c r="I135" s="30" t="str">
        <f>[1]шас6х4!AK50</f>
        <v>ZF9</v>
      </c>
      <c r="J135" s="31">
        <f>[1]шас6х4!AL50</f>
        <v>7.22</v>
      </c>
      <c r="K135" s="30">
        <f>[1]шас6х4!AM50</f>
        <v>5360</v>
      </c>
      <c r="L135" s="33" t="str">
        <f>[1]шас6х4!AN50</f>
        <v>─</v>
      </c>
      <c r="M135" s="33" t="str">
        <f>[1]шас6х4!AO50</f>
        <v xml:space="preserve">295/80R22,5 </v>
      </c>
      <c r="N135" s="33">
        <f>[1]шас6х4!AP50</f>
        <v>350</v>
      </c>
      <c r="O135" s="33" t="str">
        <f>[1]шас6х4!AQ50</f>
        <v>─</v>
      </c>
      <c r="P135" s="34" t="str">
        <f>[1]шас6х4!AR50</f>
        <v>МКБ, МОБ, дв. Cummins ISB6.7E5 300 (Е-5), ТНВД BOSCH, система нейтрализ. ОГ(AdBlue), Common Rail, КОМ FH 9767, бок. защита, аэродинамич.козырек, выхлоп вверх, УВЭОС</v>
      </c>
      <c r="Q135" s="134" t="s">
        <v>328</v>
      </c>
    </row>
    <row r="136" spans="1:17" s="21" customFormat="1" ht="57" customHeight="1" x14ac:dyDescent="0.2">
      <c r="A136" s="54" t="s">
        <v>252</v>
      </c>
      <c r="B136" s="148">
        <f>'[1]шас тяж'!D38</f>
        <v>8463000</v>
      </c>
      <c r="C136" s="109">
        <f t="shared" si="4"/>
        <v>10155600</v>
      </c>
      <c r="D136" s="27" t="str">
        <f>'[1]шас тяж'!AO38</f>
        <v>8х8</v>
      </c>
      <c r="E136" s="28">
        <f>'[1]шас тяж'!AP38</f>
        <v>1</v>
      </c>
      <c r="F136" s="29">
        <f>'[1]шас тяж'!AQ38</f>
        <v>24.32</v>
      </c>
      <c r="G136" s="30">
        <f>'[1]шас тяж'!AR38</f>
        <v>400</v>
      </c>
      <c r="H136" s="30">
        <f>'[1]шас тяж'!AS38</f>
        <v>400</v>
      </c>
      <c r="I136" s="30" t="str">
        <f>'[1]шас тяж'!AT38</f>
        <v>ZF16</v>
      </c>
      <c r="J136" s="31">
        <f>'[1]шас тяж'!AU38</f>
        <v>6.33</v>
      </c>
      <c r="K136" s="30">
        <f>'[1]шас тяж'!AV38</f>
        <v>8135</v>
      </c>
      <c r="L136" s="33">
        <f>'[1]шас тяж'!AW38</f>
        <v>1</v>
      </c>
      <c r="M136" s="33" t="str">
        <f>'[1]шас тяж'!AX38</f>
        <v>16.00R20</v>
      </c>
      <c r="N136" s="33" t="str">
        <f>'[1]шас тяж'!AY38</f>
        <v>2х350</v>
      </c>
      <c r="O136" s="33" t="str">
        <f>'[1]шас тяж'!AZ38</f>
        <v>кр-пет.</v>
      </c>
      <c r="P136" s="34" t="str">
        <f>'[1]шас тяж'!BA38</f>
        <v>МКБ, МОБ, дв. КАМАЗ-740.735-400 (E-5), топл. ап. BOSCH, система нейтрализ. ОГ(AdBlue), Common Rail, РК ZF РАSSАU VG 2000/300, КОМ NMV 221, КОМ NH/1C с насосом, ДЗК, аэродинамич.козырек, отоп. каб., сев. исп., УВЭОС</v>
      </c>
      <c r="Q136" s="134" t="s">
        <v>310</v>
      </c>
    </row>
    <row r="137" spans="1:17" s="21" customFormat="1" ht="45" customHeight="1" thickBot="1" x14ac:dyDescent="0.25">
      <c r="A137" s="169" t="s">
        <v>253</v>
      </c>
      <c r="B137" s="170">
        <f>'[1]шас тяж'!D39</f>
        <v>7701000</v>
      </c>
      <c r="C137" s="171">
        <f t="shared" si="4"/>
        <v>9241200</v>
      </c>
      <c r="D137" s="172" t="str">
        <f>'[1]шас тяж'!AO39</f>
        <v>8х8</v>
      </c>
      <c r="E137" s="173">
        <f>'[1]шас тяж'!AP39</f>
        <v>1</v>
      </c>
      <c r="F137" s="174">
        <f>'[1]шас тяж'!AQ39</f>
        <v>24.32</v>
      </c>
      <c r="G137" s="175">
        <f>'[1]шас тяж'!AR39</f>
        <v>400</v>
      </c>
      <c r="H137" s="175">
        <f>'[1]шас тяж'!AS39</f>
        <v>400</v>
      </c>
      <c r="I137" s="175" t="str">
        <f>'[1]шас тяж'!AT39</f>
        <v>ZF16</v>
      </c>
      <c r="J137" s="176">
        <f>'[1]шас тяж'!AU39</f>
        <v>6.33</v>
      </c>
      <c r="K137" s="175">
        <f>'[1]шас тяж'!AV39</f>
        <v>7395</v>
      </c>
      <c r="L137" s="177">
        <f>'[1]шас тяж'!AW39</f>
        <v>1</v>
      </c>
      <c r="M137" s="177" t="str">
        <f>'[1]шас тяж'!AX39</f>
        <v>16.00R20</v>
      </c>
      <c r="N137" s="177">
        <f>'[1]шас тяж'!AY39</f>
        <v>350</v>
      </c>
      <c r="O137" s="177" t="str">
        <f>'[1]шас тяж'!AZ39</f>
        <v>─</v>
      </c>
      <c r="P137" s="178" t="str">
        <f>'[1]шас тяж'!BA39</f>
        <v>МКБ, МОБ, дв. КАМАЗ-740.735-400 (E-5), топл. ап. BOSCH, система нейтрализ. ОГ(AdBlue), Common Rail, отоп. каб., РК ZF РАSSАU VG 2000/300, УВЭОС, аэродинамич.козырек</v>
      </c>
      <c r="Q137" s="179" t="s">
        <v>328</v>
      </c>
    </row>
    <row r="138" spans="1:17" s="21" customFormat="1" ht="18" customHeight="1" x14ac:dyDescent="0.2">
      <c r="A138" s="180" t="str">
        <f>'Осн прайс А '!A119</f>
        <v>*Предусмотрена выплата бонуса в размере 100 тыс. руб. за каждую единицу, начисление и выплата иных бонусов согласно действующей системе стимулирования не предусмотрены</v>
      </c>
      <c r="B138" s="181"/>
      <c r="C138" s="181"/>
      <c r="D138" s="182"/>
      <c r="E138" s="183"/>
      <c r="F138" s="184"/>
      <c r="G138" s="185"/>
      <c r="H138" s="185"/>
      <c r="I138" s="185"/>
      <c r="J138" s="186"/>
      <c r="K138" s="185"/>
      <c r="L138" s="182"/>
      <c r="M138" s="182"/>
      <c r="N138" s="182"/>
      <c r="O138" s="182"/>
      <c r="P138" s="160"/>
      <c r="Q138" s="160"/>
    </row>
    <row r="139" spans="1:17" ht="18" customHeight="1" x14ac:dyDescent="0.2">
      <c r="A139" s="156" t="s">
        <v>329</v>
      </c>
      <c r="P139" s="157"/>
      <c r="Q139" s="157"/>
    </row>
    <row r="140" spans="1:17" x14ac:dyDescent="0.2">
      <c r="A140" s="159"/>
    </row>
    <row r="141" spans="1:17" ht="18.75" x14ac:dyDescent="0.3">
      <c r="A141" s="117" t="s">
        <v>272</v>
      </c>
      <c r="B141" s="118"/>
      <c r="C141" s="118"/>
      <c r="D141" s="118"/>
      <c r="E141" s="118"/>
      <c r="F141" s="121"/>
      <c r="G141" s="118"/>
      <c r="H141" s="118"/>
      <c r="I141" s="122"/>
      <c r="J141" s="119"/>
      <c r="K141" s="123"/>
    </row>
    <row r="142" spans="1:17" ht="18.75" x14ac:dyDescent="0.3">
      <c r="A142" s="125" t="s">
        <v>273</v>
      </c>
      <c r="B142" s="118"/>
      <c r="C142" s="118"/>
      <c r="D142" s="118"/>
      <c r="E142" s="118"/>
      <c r="F142" s="121"/>
      <c r="G142" s="118"/>
      <c r="H142" s="118"/>
      <c r="I142" s="122"/>
      <c r="J142" s="119"/>
      <c r="K142" s="123"/>
      <c r="P142" s="2" t="s">
        <v>274</v>
      </c>
      <c r="Q142" s="2"/>
    </row>
  </sheetData>
  <autoFilter ref="A12:Q139"/>
  <mergeCells count="22">
    <mergeCell ref="A7:P7"/>
    <mergeCell ref="A8:P8"/>
    <mergeCell ref="A11:A12"/>
    <mergeCell ref="B11:C11"/>
    <mergeCell ref="D11:D12"/>
    <mergeCell ref="E11:E12"/>
    <mergeCell ref="F11:F12"/>
    <mergeCell ref="G11:H11"/>
    <mergeCell ref="I11:I12"/>
    <mergeCell ref="J11:J12"/>
    <mergeCell ref="A67:P67"/>
    <mergeCell ref="Q11:Q12"/>
    <mergeCell ref="A13:P13"/>
    <mergeCell ref="A24:P24"/>
    <mergeCell ref="A26:P26"/>
    <mergeCell ref="A40:P40"/>
    <mergeCell ref="K11:K12"/>
    <mergeCell ref="L11:L12"/>
    <mergeCell ref="M11:M12"/>
    <mergeCell ref="N11:N12"/>
    <mergeCell ref="O11:O12"/>
    <mergeCell ref="P11:P12"/>
  </mergeCells>
  <printOptions horizontalCentered="1"/>
  <pageMargins left="0.19685039370078741" right="0.19685039370078741" top="0.19685039370078741" bottom="0.19685039370078741" header="0.19685039370078741" footer="0.11811023622047245"/>
  <pageSetup paperSize="9" scale="76" fitToHeight="12" orientation="landscape" r:id="rId1"/>
  <headerFooter alignWithMargins="0">
    <oddFooter>&amp;R&amp;P</oddFooter>
  </headerFooter>
  <rowBreaks count="1" manualBreakCount="1">
    <brk id="12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zoomScaleNormal="100" workbookViewId="0">
      <selection activeCell="S13" sqref="S13"/>
    </sheetView>
  </sheetViews>
  <sheetFormatPr defaultRowHeight="12.75" x14ac:dyDescent="0.2"/>
  <cols>
    <col min="1" max="1" width="21.42578125" style="187" customWidth="1"/>
    <col min="2" max="2" width="11.7109375" style="187" customWidth="1"/>
    <col min="3" max="3" width="11.5703125" style="187" customWidth="1"/>
    <col min="4" max="5" width="4.42578125" style="187" customWidth="1"/>
    <col min="6" max="7" width="5.85546875" style="187" customWidth="1"/>
    <col min="8" max="8" width="7" style="187" customWidth="1"/>
    <col min="9" max="9" width="6.28515625" style="187" customWidth="1"/>
    <col min="10" max="10" width="5.7109375" style="187" customWidth="1"/>
    <col min="11" max="11" width="8.28515625" style="187" customWidth="1"/>
    <col min="12" max="12" width="4.5703125" style="187" customWidth="1"/>
    <col min="13" max="13" width="9.7109375" style="187" customWidth="1"/>
    <col min="14" max="14" width="7.140625" style="187" customWidth="1"/>
    <col min="15" max="15" width="10.42578125" style="215" customWidth="1"/>
    <col min="16" max="16" width="56.42578125" style="216" customWidth="1"/>
    <col min="17" max="17" width="9.85546875" style="187" bestFit="1" customWidth="1"/>
    <col min="18" max="16384" width="9.140625" style="187"/>
  </cols>
  <sheetData>
    <row r="1" spans="1:17" ht="18.75" customHeight="1" x14ac:dyDescent="0.3">
      <c r="N1" s="127" t="s">
        <v>275</v>
      </c>
      <c r="O1" s="188"/>
      <c r="P1" s="189"/>
    </row>
    <row r="2" spans="1:17" ht="18.75" customHeight="1" x14ac:dyDescent="0.3">
      <c r="N2" s="127" t="s">
        <v>276</v>
      </c>
      <c r="O2" s="188"/>
      <c r="P2" s="189"/>
    </row>
    <row r="3" spans="1:17" ht="18.75" customHeight="1" x14ac:dyDescent="0.3">
      <c r="N3" s="127" t="s">
        <v>277</v>
      </c>
      <c r="O3" s="188"/>
      <c r="P3" s="189"/>
    </row>
    <row r="4" spans="1:17" ht="18.75" customHeight="1" x14ac:dyDescent="0.3">
      <c r="N4" s="127" t="s">
        <v>278</v>
      </c>
      <c r="O4" s="188"/>
      <c r="P4" s="189"/>
    </row>
    <row r="5" spans="1:17" ht="18.75" customHeight="1" x14ac:dyDescent="0.3">
      <c r="N5" s="127" t="s">
        <v>279</v>
      </c>
      <c r="O5" s="188"/>
      <c r="P5" s="189"/>
    </row>
    <row r="6" spans="1:17" ht="39.75" customHeight="1" x14ac:dyDescent="0.3">
      <c r="O6" s="190"/>
      <c r="P6" s="191"/>
    </row>
    <row r="7" spans="1:17" ht="20.25" x14ac:dyDescent="0.3">
      <c r="A7" s="269" t="s">
        <v>330</v>
      </c>
      <c r="B7" s="269"/>
      <c r="C7" s="269"/>
      <c r="D7" s="269"/>
      <c r="E7" s="269"/>
      <c r="F7" s="269"/>
      <c r="G7" s="269"/>
      <c r="H7" s="269"/>
      <c r="I7" s="269"/>
      <c r="J7" s="269"/>
      <c r="K7" s="269"/>
      <c r="L7" s="269"/>
      <c r="M7" s="269"/>
      <c r="N7" s="269"/>
      <c r="O7" s="269"/>
      <c r="P7" s="269"/>
    </row>
    <row r="8" spans="1:17" ht="14.25" customHeight="1" x14ac:dyDescent="0.25">
      <c r="A8" s="270"/>
      <c r="B8" s="270"/>
      <c r="C8" s="270"/>
      <c r="D8" s="270"/>
      <c r="E8" s="270"/>
      <c r="F8" s="270"/>
      <c r="G8" s="270"/>
      <c r="H8" s="270"/>
      <c r="I8" s="270"/>
      <c r="J8" s="270"/>
      <c r="K8" s="270"/>
      <c r="L8" s="270"/>
      <c r="M8" s="270"/>
      <c r="N8" s="270"/>
      <c r="O8" s="270"/>
      <c r="P8" s="270"/>
    </row>
    <row r="9" spans="1:17" ht="16.5" thickBot="1" x14ac:dyDescent="0.3">
      <c r="A9" s="271" t="str">
        <f>'Осн прайс А '!P10</f>
        <v>Срок действия с 01.04.2021г.</v>
      </c>
      <c r="B9" s="271"/>
      <c r="C9" s="271"/>
      <c r="D9" s="271"/>
      <c r="E9" s="271"/>
      <c r="F9" s="271"/>
      <c r="G9" s="271"/>
      <c r="H9" s="271"/>
      <c r="I9" s="271"/>
      <c r="J9" s="271"/>
      <c r="K9" s="271"/>
      <c r="L9" s="271"/>
      <c r="M9" s="271"/>
      <c r="N9" s="271"/>
      <c r="O9" s="271"/>
      <c r="P9" s="271"/>
    </row>
    <row r="10" spans="1:17" s="193" customFormat="1" ht="33.75" customHeight="1" thickBot="1" x14ac:dyDescent="0.25">
      <c r="A10" s="272" t="s">
        <v>2</v>
      </c>
      <c r="B10" s="274" t="s">
        <v>331</v>
      </c>
      <c r="C10" s="275"/>
      <c r="D10" s="263" t="s">
        <v>5</v>
      </c>
      <c r="E10" s="276" t="s">
        <v>6</v>
      </c>
      <c r="F10" s="263" t="s">
        <v>7</v>
      </c>
      <c r="G10" s="278" t="s">
        <v>8</v>
      </c>
      <c r="H10" s="279"/>
      <c r="I10" s="276" t="s">
        <v>9</v>
      </c>
      <c r="J10" s="263" t="s">
        <v>332</v>
      </c>
      <c r="K10" s="265" t="s">
        <v>11</v>
      </c>
      <c r="L10" s="263" t="s">
        <v>333</v>
      </c>
      <c r="M10" s="263" t="s">
        <v>13</v>
      </c>
      <c r="N10" s="263" t="s">
        <v>14</v>
      </c>
      <c r="O10" s="267" t="s">
        <v>15</v>
      </c>
      <c r="P10" s="281" t="s">
        <v>16</v>
      </c>
      <c r="Q10" s="192"/>
    </row>
    <row r="11" spans="1:17" s="193" customFormat="1" ht="52.5" customHeight="1" thickBot="1" x14ac:dyDescent="0.25">
      <c r="A11" s="273"/>
      <c r="B11" s="194" t="s">
        <v>285</v>
      </c>
      <c r="C11" s="194" t="s">
        <v>286</v>
      </c>
      <c r="D11" s="264"/>
      <c r="E11" s="277"/>
      <c r="F11" s="264"/>
      <c r="G11" s="195" t="s">
        <v>21</v>
      </c>
      <c r="H11" s="195" t="s">
        <v>315</v>
      </c>
      <c r="I11" s="280"/>
      <c r="J11" s="264"/>
      <c r="K11" s="266"/>
      <c r="L11" s="264"/>
      <c r="M11" s="264"/>
      <c r="N11" s="264"/>
      <c r="O11" s="268"/>
      <c r="P11" s="282"/>
      <c r="Q11" s="192"/>
    </row>
    <row r="12" spans="1:17" s="193" customFormat="1" ht="18" customHeight="1" thickBot="1" x14ac:dyDescent="0.25">
      <c r="A12" s="260" t="str">
        <f>[2]расчет!A7</f>
        <v>САМОСВАЛЫ</v>
      </c>
      <c r="B12" s="261"/>
      <c r="C12" s="261"/>
      <c r="D12" s="261"/>
      <c r="E12" s="261"/>
      <c r="F12" s="261"/>
      <c r="G12" s="261"/>
      <c r="H12" s="261"/>
      <c r="I12" s="261"/>
      <c r="J12" s="261"/>
      <c r="K12" s="261"/>
      <c r="L12" s="261"/>
      <c r="M12" s="261"/>
      <c r="N12" s="261"/>
      <c r="O12" s="261"/>
      <c r="P12" s="262"/>
      <c r="Q12" s="192"/>
    </row>
    <row r="13" spans="1:17" s="223" customFormat="1" ht="120.75" customHeight="1" x14ac:dyDescent="0.2">
      <c r="A13" s="220" t="str">
        <f>[1]сам!A17</f>
        <v>65115-606058-48(A5)</v>
      </c>
      <c r="B13" s="221">
        <f>[1]сам!D17</f>
        <v>3728000</v>
      </c>
      <c r="C13" s="221">
        <f>B13*1.2</f>
        <v>4473600</v>
      </c>
      <c r="D13" s="198" t="str">
        <f>[1]сам!AA17</f>
        <v>6х4</v>
      </c>
      <c r="E13" s="198">
        <f>[1]сам!AB17</f>
        <v>2</v>
      </c>
      <c r="F13" s="198">
        <f>[1]сам!AC17</f>
        <v>15</v>
      </c>
      <c r="G13" s="198">
        <f>[1]сам!AD17</f>
        <v>300</v>
      </c>
      <c r="H13" s="198">
        <f>[1]сам!AE17</f>
        <v>292</v>
      </c>
      <c r="I13" s="198" t="str">
        <f>[1]сам!AF17</f>
        <v>ZF9</v>
      </c>
      <c r="J13" s="198">
        <f>[1]сам!AG17</f>
        <v>5.94</v>
      </c>
      <c r="K13" s="198">
        <f>[1]сам!AH17</f>
        <v>10</v>
      </c>
      <c r="L13" s="198" t="str">
        <f>[1]сам!AI17</f>
        <v>─</v>
      </c>
      <c r="M13" s="198" t="str">
        <f>[1]сам!AJ17</f>
        <v>11.00R20 11R22,5</v>
      </c>
      <c r="N13" s="198">
        <f>[1]сам!AK17</f>
        <v>350</v>
      </c>
      <c r="O13" s="198" t="str">
        <f>[1]сам!AL17</f>
        <v>шк-пет.</v>
      </c>
      <c r="P13" s="199" t="str">
        <f>[1]сам!AM17</f>
        <v xml:space="preserve">зад.разгрузка, ковш.типа, МКБ, МОБ, дв. Cummins ISB6.7E5 300 (Е-5), ТНВД BOSCH, система нейтрализ. ОГ (AdBlue), Common Rail,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13" s="222"/>
    </row>
    <row r="14" spans="1:17" s="201" customFormat="1" ht="123.75" customHeight="1" x14ac:dyDescent="0.2">
      <c r="A14" s="196" t="str">
        <f>[1]сам!A18</f>
        <v>65115-706058-48(A5)</v>
      </c>
      <c r="B14" s="197">
        <f>[1]сам!D18</f>
        <v>3728000</v>
      </c>
      <c r="C14" s="197">
        <f t="shared" ref="C14:C26" si="0">B14*1.2</f>
        <v>4473600</v>
      </c>
      <c r="D14" s="198" t="str">
        <f>[1]сам!AA18</f>
        <v>6х4</v>
      </c>
      <c r="E14" s="198">
        <f>[1]сам!AB18</f>
        <v>2</v>
      </c>
      <c r="F14" s="198">
        <f>[1]сам!AC18</f>
        <v>15</v>
      </c>
      <c r="G14" s="198">
        <f>[1]сам!AD18</f>
        <v>300</v>
      </c>
      <c r="H14" s="198">
        <f>[1]сам!AE18</f>
        <v>292</v>
      </c>
      <c r="I14" s="198" t="str">
        <f>[1]сам!AF18</f>
        <v>ZF9</v>
      </c>
      <c r="J14" s="198">
        <f>[1]сам!AG18</f>
        <v>5.94</v>
      </c>
      <c r="K14" s="198">
        <f>[1]сам!AH18</f>
        <v>10</v>
      </c>
      <c r="L14" s="198" t="str">
        <f>[1]сам!AI18</f>
        <v>─</v>
      </c>
      <c r="M14" s="198" t="str">
        <f>[1]сам!AJ18</f>
        <v>11.00R20 11R22,5</v>
      </c>
      <c r="N14" s="198">
        <f>[1]сам!AK18</f>
        <v>350</v>
      </c>
      <c r="O14" s="198" t="str">
        <f>[1]сам!AL18</f>
        <v>шк-пет.</v>
      </c>
      <c r="P14" s="199" t="str">
        <f>[1]сам!AM18</f>
        <v xml:space="preserve">зад.разгрузка, ковш.типа, МКБ, МОБ, дв. Cummins ISB6.7E5 300 (Е-5), ТНВД BOSCH, система нейтрализ. ОГ (AdBlue), Common Rail, тахограф российского стандарта с блоком СКЗИ, УВЭОС, автономный воздушный отопитель "Планар 4Д",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накладной кондиционер 3,5 кВТ (в составе штатной системы вентиляции кабины) а/м Камаз     </v>
      </c>
      <c r="Q14" s="200"/>
    </row>
    <row r="15" spans="1:17" s="201" customFormat="1" ht="109.5" customHeight="1" x14ac:dyDescent="0.2">
      <c r="A15" s="196" t="str">
        <f>[1]сам!A19</f>
        <v>65115-806058-48(A5)</v>
      </c>
      <c r="B15" s="197">
        <f>[1]сам!D19</f>
        <v>3728000</v>
      </c>
      <c r="C15" s="197">
        <f t="shared" si="0"/>
        <v>4473600</v>
      </c>
      <c r="D15" s="198" t="str">
        <f>[1]сам!AA19</f>
        <v>6х4</v>
      </c>
      <c r="E15" s="198">
        <f>[1]сам!AB19</f>
        <v>2</v>
      </c>
      <c r="F15" s="198">
        <f>[1]сам!AC19</f>
        <v>15</v>
      </c>
      <c r="G15" s="198">
        <f>[1]сам!AD19</f>
        <v>300</v>
      </c>
      <c r="H15" s="198">
        <f>[1]сам!AE19</f>
        <v>292</v>
      </c>
      <c r="I15" s="198" t="str">
        <f>[1]сам!AF19</f>
        <v>ZF9</v>
      </c>
      <c r="J15" s="198">
        <f>[1]сам!AG19</f>
        <v>5.94</v>
      </c>
      <c r="K15" s="198">
        <f>[1]сам!AH19</f>
        <v>10</v>
      </c>
      <c r="L15" s="198" t="str">
        <f>[1]сам!AI19</f>
        <v>─</v>
      </c>
      <c r="M15" s="198" t="str">
        <f>[1]сам!AJ19</f>
        <v>11.00R20 11R22,5</v>
      </c>
      <c r="N15" s="198">
        <f>[1]сам!AK19</f>
        <v>350</v>
      </c>
      <c r="O15" s="198" t="str">
        <f>[1]сам!AL19</f>
        <v>шк-пет.</v>
      </c>
      <c r="P15" s="199" t="str">
        <f>[1]сам!AM19</f>
        <v xml:space="preserve">зад.разгрузка, ковш.типа, МКБ, МОБ, дв. Cummins ISB6.7E5 300 (Е-5), ТНВД BOSCH, система нейтрализ. ОГ (AdBlue), Common Rail,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15" s="200"/>
    </row>
    <row r="16" spans="1:17" s="201" customFormat="1" ht="114.75" x14ac:dyDescent="0.2">
      <c r="A16" s="196" t="str">
        <f>[1]сам!A20</f>
        <v>65115-906058-48(A5)</v>
      </c>
      <c r="B16" s="197">
        <f>[1]сам!D20</f>
        <v>3728000</v>
      </c>
      <c r="C16" s="197">
        <f t="shared" si="0"/>
        <v>4473600</v>
      </c>
      <c r="D16" s="198" t="str">
        <f>[1]сам!AA20</f>
        <v>6х4</v>
      </c>
      <c r="E16" s="198">
        <f>[1]сам!AB20</f>
        <v>2</v>
      </c>
      <c r="F16" s="198">
        <f>[1]сам!AC20</f>
        <v>15</v>
      </c>
      <c r="G16" s="198">
        <f>[1]сам!AD20</f>
        <v>300</v>
      </c>
      <c r="H16" s="198">
        <f>[1]сам!AE20</f>
        <v>292</v>
      </c>
      <c r="I16" s="198" t="str">
        <f>[1]сам!AF20</f>
        <v>ZF9</v>
      </c>
      <c r="J16" s="198">
        <f>[1]сам!AG20</f>
        <v>5.94</v>
      </c>
      <c r="K16" s="198">
        <f>[1]сам!AH20</f>
        <v>10</v>
      </c>
      <c r="L16" s="198" t="str">
        <f>[1]сам!AI20</f>
        <v>─</v>
      </c>
      <c r="M16" s="198" t="str">
        <f>[1]сам!AJ20</f>
        <v>11.00R20 11R22,5</v>
      </c>
      <c r="N16" s="198">
        <f>[1]сам!AK20</f>
        <v>350</v>
      </c>
      <c r="O16" s="198" t="str">
        <f>[1]сам!AL20</f>
        <v>шк-пет.</v>
      </c>
      <c r="P16" s="199" t="str">
        <f>[1]сам!AM20</f>
        <v>зад.разгрузка, ковш.типа, МКБ, МОБ, дв. Cummins ISB6.7E5 300 (Е-5), ТНВД BOSCH, система нейтрализ. ОГ (AdBlue), Common Rail, тахограф российского стандарта с блоком СКЗИ, УВЭОС, автономный воздушный отопитель "Планар 4Д",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накладной кондиционер 3,5 кВТ (в составе штатной системы вентиляции кабины)</v>
      </c>
      <c r="Q16" s="200"/>
    </row>
    <row r="17" spans="1:19" s="201" customFormat="1" ht="125.25" customHeight="1" x14ac:dyDescent="0.2">
      <c r="A17" s="196" t="str">
        <f>[1]сам!A23</f>
        <v>65115-406058-50</v>
      </c>
      <c r="B17" s="197">
        <f>[1]сам!D23</f>
        <v>3727000</v>
      </c>
      <c r="C17" s="197">
        <f t="shared" si="0"/>
        <v>4472400</v>
      </c>
      <c r="D17" s="198" t="str">
        <f>[1]сам!AA23</f>
        <v>6х4</v>
      </c>
      <c r="E17" s="198">
        <f>[1]сам!AB23</f>
        <v>2</v>
      </c>
      <c r="F17" s="198">
        <f>[1]сам!AC23</f>
        <v>14.5</v>
      </c>
      <c r="G17" s="198">
        <f>[1]сам!AD23</f>
        <v>300</v>
      </c>
      <c r="H17" s="198">
        <f>[1]сам!AE23</f>
        <v>300</v>
      </c>
      <c r="I17" s="198" t="str">
        <f>[1]сам!AF23</f>
        <v>ZF9</v>
      </c>
      <c r="J17" s="198">
        <f>[1]сам!AG23</f>
        <v>4.9800000000000004</v>
      </c>
      <c r="K17" s="198">
        <f>[1]сам!AH23</f>
        <v>10</v>
      </c>
      <c r="L17" s="198" t="str">
        <f>[1]сам!AI23</f>
        <v>─</v>
      </c>
      <c r="M17" s="198" t="str">
        <f>[1]сам!AJ23</f>
        <v>11.00R20 11R22,5</v>
      </c>
      <c r="N17" s="198">
        <f>[1]сам!AK23</f>
        <v>350</v>
      </c>
      <c r="O17" s="198" t="str">
        <f>[1]сам!AL23</f>
        <v>шк-пет.</v>
      </c>
      <c r="P17" s="199" t="str">
        <f>[1]сам!AM23</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17" s="200"/>
    </row>
    <row r="18" spans="1:19" s="201" customFormat="1" ht="114.75" x14ac:dyDescent="0.2">
      <c r="A18" s="196" t="str">
        <f>[1]сам!A24</f>
        <v>65115-506058-50</v>
      </c>
      <c r="B18" s="197">
        <f>[1]сам!D24</f>
        <v>3727000</v>
      </c>
      <c r="C18" s="197">
        <f t="shared" si="0"/>
        <v>4472400</v>
      </c>
      <c r="D18" s="198" t="str">
        <f>[1]сам!AA24</f>
        <v>6х4</v>
      </c>
      <c r="E18" s="198">
        <f>[1]сам!AB24</f>
        <v>2</v>
      </c>
      <c r="F18" s="198">
        <f>[1]сам!AC24</f>
        <v>14.5</v>
      </c>
      <c r="G18" s="198">
        <f>[1]сам!AD24</f>
        <v>300</v>
      </c>
      <c r="H18" s="198">
        <f>[1]сам!AE24</f>
        <v>300</v>
      </c>
      <c r="I18" s="198" t="str">
        <f>[1]сам!AF24</f>
        <v>ZF9</v>
      </c>
      <c r="J18" s="198">
        <f>[1]сам!AG24</f>
        <v>4.9800000000000004</v>
      </c>
      <c r="K18" s="198">
        <f>[1]сам!AH24</f>
        <v>10</v>
      </c>
      <c r="L18" s="198" t="str">
        <f>[1]сам!AI24</f>
        <v>─</v>
      </c>
      <c r="M18" s="198" t="str">
        <f>[1]сам!AJ24</f>
        <v>11.00R20 11R22,5</v>
      </c>
      <c r="N18" s="198">
        <f>[1]сам!AK24</f>
        <v>350</v>
      </c>
      <c r="O18" s="198" t="str">
        <f>[1]сам!AL24</f>
        <v>шк-пет.</v>
      </c>
      <c r="P18" s="199" t="str">
        <f>[1]сам!AM24</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18" s="200"/>
    </row>
    <row r="19" spans="1:19" s="201" customFormat="1" ht="114.75" x14ac:dyDescent="0.2">
      <c r="A19" s="196" t="str">
        <f>[1]сам!A26</f>
        <v>65115-3776058-50</v>
      </c>
      <c r="B19" s="197">
        <f>[1]сам!D26</f>
        <v>3647000</v>
      </c>
      <c r="C19" s="197">
        <f t="shared" si="0"/>
        <v>4376400</v>
      </c>
      <c r="D19" s="198" t="str">
        <f>[1]сам!AA26</f>
        <v>6х4</v>
      </c>
      <c r="E19" s="198">
        <f>[1]сам!AB26</f>
        <v>2</v>
      </c>
      <c r="F19" s="198">
        <f>[1]сам!AC26</f>
        <v>14.5</v>
      </c>
      <c r="G19" s="198">
        <f>[1]сам!AD26</f>
        <v>300</v>
      </c>
      <c r="H19" s="198">
        <f>[1]сам!AE26</f>
        <v>292</v>
      </c>
      <c r="I19" s="198">
        <f>[1]сам!AF26</f>
        <v>154</v>
      </c>
      <c r="J19" s="198">
        <f>[1]сам!AG26</f>
        <v>4.9800000000000004</v>
      </c>
      <c r="K19" s="198">
        <f>[1]сам!AH26</f>
        <v>10</v>
      </c>
      <c r="L19" s="198" t="str">
        <f>[1]сам!AI26</f>
        <v>─</v>
      </c>
      <c r="M19" s="198" t="str">
        <f>[1]сам!AJ26</f>
        <v>11.00R20 11R22,5</v>
      </c>
      <c r="N19" s="198">
        <f>[1]сам!AK26</f>
        <v>350</v>
      </c>
      <c r="O19" s="198" t="str">
        <f>[1]сам!AL26</f>
        <v>шк-пет.</v>
      </c>
      <c r="P19" s="199" t="str">
        <f>[1]сам!AM26</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19" s="200"/>
    </row>
    <row r="20" spans="1:19" s="201" customFormat="1" ht="114.75" x14ac:dyDescent="0.2">
      <c r="A20" s="196" t="str">
        <f>[1]сам!A27</f>
        <v>65115-4776058-50</v>
      </c>
      <c r="B20" s="197">
        <f>[1]сам!D27</f>
        <v>3647000</v>
      </c>
      <c r="C20" s="197">
        <f t="shared" si="0"/>
        <v>4376400</v>
      </c>
      <c r="D20" s="198" t="str">
        <f>[1]сам!AA27</f>
        <v>6х4</v>
      </c>
      <c r="E20" s="198">
        <f>[1]сам!AB27</f>
        <v>2</v>
      </c>
      <c r="F20" s="198">
        <f>[1]сам!AC27</f>
        <v>14.5</v>
      </c>
      <c r="G20" s="198">
        <f>[1]сам!AD27</f>
        <v>300</v>
      </c>
      <c r="H20" s="198">
        <f>[1]сам!AE27</f>
        <v>292</v>
      </c>
      <c r="I20" s="198">
        <f>[1]сам!AF27</f>
        <v>154</v>
      </c>
      <c r="J20" s="198">
        <f>[1]сам!AG27</f>
        <v>4.9800000000000004</v>
      </c>
      <c r="K20" s="198">
        <f>[1]сам!AH27</f>
        <v>10</v>
      </c>
      <c r="L20" s="198" t="str">
        <f>[1]сам!AI27</f>
        <v>─</v>
      </c>
      <c r="M20" s="198" t="str">
        <f>[1]сам!AJ27</f>
        <v>11.00R20 11R22,5</v>
      </c>
      <c r="N20" s="198">
        <f>[1]сам!AK27</f>
        <v>350</v>
      </c>
      <c r="O20" s="198" t="str">
        <f>[1]сам!AL27</f>
        <v>шк-пет.</v>
      </c>
      <c r="P20" s="199" t="str">
        <f>[1]сам!AM27</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20" s="200"/>
    </row>
    <row r="21" spans="1:19" s="201" customFormat="1" ht="114.75" x14ac:dyDescent="0.2">
      <c r="A21" s="196" t="str">
        <f>'[1]сам тяж'!A11</f>
        <v>6520-306012-53</v>
      </c>
      <c r="B21" s="197">
        <f>'[1]сам тяж'!D11</f>
        <v>4461000</v>
      </c>
      <c r="C21" s="197">
        <f t="shared" si="0"/>
        <v>5353200</v>
      </c>
      <c r="D21" s="198" t="str">
        <f>'[1]сам тяж'!AD11</f>
        <v>6х4</v>
      </c>
      <c r="E21" s="198">
        <f>'[1]сам тяж'!AE11</f>
        <v>2</v>
      </c>
      <c r="F21" s="198">
        <f>'[1]сам тяж'!AF11</f>
        <v>20.074999999999999</v>
      </c>
      <c r="G21" s="198">
        <f>'[1]сам тяж'!AG11</f>
        <v>400</v>
      </c>
      <c r="H21" s="198">
        <f>'[1]сам тяж'!AH11</f>
        <v>400</v>
      </c>
      <c r="I21" s="198" t="str">
        <f>'[1]сам тяж'!AI11</f>
        <v>ZF16</v>
      </c>
      <c r="J21" s="198">
        <f>'[1]сам тяж'!AJ11</f>
        <v>5.1100000000000003</v>
      </c>
      <c r="K21" s="198">
        <f>'[1]сам тяж'!AK11</f>
        <v>20</v>
      </c>
      <c r="L21" s="198" t="str">
        <f>'[1]сам тяж'!AL11</f>
        <v>─</v>
      </c>
      <c r="M21" s="198" t="str">
        <f>'[1]сам тяж'!AM11</f>
        <v>315/80R22,5</v>
      </c>
      <c r="N21" s="198">
        <f>'[1]сам тяж'!AN11</f>
        <v>350</v>
      </c>
      <c r="O21" s="198" t="str">
        <f>'[1]сам тяж'!AO11</f>
        <v>─</v>
      </c>
      <c r="P21" s="199" t="str">
        <f>'[1]сам тяж'!AP11</f>
        <v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УВЭОС, исп. "ЮГ" (аудиосистема + 2 аудиоколонки , защитная сетка на приборы светотехники (головные + ПТФ+задние), напольные коврики резиновые, автономный воздушный отопитель "Планар 4Д", накладной кондиционер 3,5 кВТ (в составе штатной системы вентиляции кабины) </v>
      </c>
      <c r="Q21" s="200"/>
    </row>
    <row r="22" spans="1:19" s="201" customFormat="1" ht="114.75" x14ac:dyDescent="0.2">
      <c r="A22" s="196" t="str">
        <f>'[1]сам тяж'!A12</f>
        <v>6520-2026012-53</v>
      </c>
      <c r="B22" s="197">
        <f>'[1]сам тяж'!D12</f>
        <v>4461000</v>
      </c>
      <c r="C22" s="197">
        <f t="shared" si="0"/>
        <v>5353200</v>
      </c>
      <c r="D22" s="198" t="str">
        <f>'[1]сам тяж'!AD12</f>
        <v>6х4</v>
      </c>
      <c r="E22" s="198">
        <f>'[1]сам тяж'!AE12</f>
        <v>2</v>
      </c>
      <c r="F22" s="198">
        <f>'[1]сам тяж'!AF12</f>
        <v>20.074999999999999</v>
      </c>
      <c r="G22" s="198">
        <f>'[1]сам тяж'!AG12</f>
        <v>400</v>
      </c>
      <c r="H22" s="198">
        <f>'[1]сам тяж'!AH12</f>
        <v>400</v>
      </c>
      <c r="I22" s="198" t="str">
        <f>'[1]сам тяж'!AI12</f>
        <v>ZF16</v>
      </c>
      <c r="J22" s="198">
        <f>'[1]сам тяж'!AJ12</f>
        <v>5.1100000000000003</v>
      </c>
      <c r="K22" s="198">
        <f>'[1]сам тяж'!AK12</f>
        <v>20</v>
      </c>
      <c r="L22" s="198" t="str">
        <f>'[1]сам тяж'!AL12</f>
        <v>─</v>
      </c>
      <c r="M22" s="198" t="str">
        <f>'[1]сам тяж'!AM12</f>
        <v>315/80R22,5</v>
      </c>
      <c r="N22" s="198">
        <f>'[1]сам тяж'!AN12</f>
        <v>350</v>
      </c>
      <c r="O22" s="198" t="str">
        <f>'[1]сам тяж'!AO12</f>
        <v>─</v>
      </c>
      <c r="P22" s="199" t="str">
        <f>'[1]сам тяж'!AP12</f>
        <v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22" s="200"/>
    </row>
    <row r="23" spans="1:19" s="201" customFormat="1" ht="114.75" x14ac:dyDescent="0.2">
      <c r="A23" s="196" t="str">
        <f>'[1]сам тяж'!A13</f>
        <v>6520-3026012-53</v>
      </c>
      <c r="B23" s="197">
        <f>'[1]сам тяж'!D13</f>
        <v>4461000</v>
      </c>
      <c r="C23" s="197">
        <f t="shared" si="0"/>
        <v>5353200</v>
      </c>
      <c r="D23" s="198" t="str">
        <f>'[1]сам тяж'!AD13</f>
        <v>6х4</v>
      </c>
      <c r="E23" s="198">
        <f>'[1]сам тяж'!AE13</f>
        <v>2</v>
      </c>
      <c r="F23" s="198">
        <f>'[1]сам тяж'!AF13</f>
        <v>20.074999999999999</v>
      </c>
      <c r="G23" s="198">
        <f>'[1]сам тяж'!AG13</f>
        <v>400</v>
      </c>
      <c r="H23" s="198">
        <f>'[1]сам тяж'!AH13</f>
        <v>400</v>
      </c>
      <c r="I23" s="198" t="str">
        <f>'[1]сам тяж'!AI13</f>
        <v>ZF16</v>
      </c>
      <c r="J23" s="198">
        <f>'[1]сам тяж'!AJ13</f>
        <v>5.1100000000000003</v>
      </c>
      <c r="K23" s="198">
        <f>'[1]сам тяж'!AK13</f>
        <v>20</v>
      </c>
      <c r="L23" s="198" t="str">
        <f>'[1]сам тяж'!AL13</f>
        <v>─</v>
      </c>
      <c r="M23" s="198" t="str">
        <f>'[1]сам тяж'!AM13</f>
        <v>315/80R22,5</v>
      </c>
      <c r="N23" s="198">
        <f>'[1]сам тяж'!AN13</f>
        <v>350</v>
      </c>
      <c r="O23" s="198" t="str">
        <f>'[1]сам тяж'!AO13</f>
        <v>─</v>
      </c>
      <c r="P23" s="199" t="str">
        <f>'[1]сам тяж'!AP13</f>
        <v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23" s="202"/>
    </row>
    <row r="24" spans="1:19" s="201" customFormat="1" ht="106.5" customHeight="1" x14ac:dyDescent="0.2">
      <c r="A24" s="196" t="str">
        <f>'[1]сам тяж'!A26</f>
        <v>6520-306041-53</v>
      </c>
      <c r="B24" s="197">
        <f>'[1]сам тяж'!D26</f>
        <v>4481000</v>
      </c>
      <c r="C24" s="197">
        <f t="shared" si="0"/>
        <v>5377200</v>
      </c>
      <c r="D24" s="198" t="str">
        <f>'[1]сам тяж'!AD26</f>
        <v>6х4</v>
      </c>
      <c r="E24" s="198">
        <f>'[1]сам тяж'!AE26</f>
        <v>2</v>
      </c>
      <c r="F24" s="198">
        <f>'[1]сам тяж'!AF26</f>
        <v>20.074999999999999</v>
      </c>
      <c r="G24" s="198">
        <f>'[1]сам тяж'!AG26</f>
        <v>400</v>
      </c>
      <c r="H24" s="198">
        <f>'[1]сам тяж'!AH26</f>
        <v>400</v>
      </c>
      <c r="I24" s="198" t="str">
        <f>'[1]сам тяж'!AI26</f>
        <v>ZF16</v>
      </c>
      <c r="J24" s="198">
        <f>'[1]сам тяж'!AJ26</f>
        <v>5.1100000000000003</v>
      </c>
      <c r="K24" s="198">
        <f>'[1]сам тяж'!AK26</f>
        <v>20</v>
      </c>
      <c r="L24" s="198">
        <f>'[1]сам тяж'!AL26</f>
        <v>1</v>
      </c>
      <c r="M24" s="198" t="str">
        <f>'[1]сам тяж'!AM26</f>
        <v>315/80R22,5</v>
      </c>
      <c r="N24" s="198">
        <f>'[1]сам тяж'!AN26</f>
        <v>350</v>
      </c>
      <c r="O24" s="198" t="str">
        <f>'[1]сам тяж'!AO26</f>
        <v>─</v>
      </c>
      <c r="P24" s="199" t="str">
        <f>'[1]сам тяж'!AP26</f>
        <v xml:space="preserve">зад.разгрузка, прямоуг.сеч, МКБ, МОБ, дв. КАМАЗ-740.735-400 (E-5), топл. ап. BOSCH, Common Rail, система нейтрализ. ОГ (AdBlue), пневмоподв. каб.,обогрев платф., тахограф российского стандарта с блоком СКЗИ, УВЭОС, исп. "ЮГ" (аудиосистема + 2 аудиоколонки , защитная сетка на приборы светотехники (головные + ПТФ+задние), напольные коврики резиновые, автономный воздушный отопитель "Планар 4Д", накладной кондиционер 3,5 кВТ (в составе штатной системы вентиляции кабины) </v>
      </c>
      <c r="Q24" s="202"/>
    </row>
    <row r="25" spans="1:19" s="201" customFormat="1" ht="114.75" x14ac:dyDescent="0.2">
      <c r="A25" s="196" t="str">
        <f>'[1]сам тяж'!A27</f>
        <v>6520-2026041-53</v>
      </c>
      <c r="B25" s="197">
        <f>'[1]сам тяж'!D27</f>
        <v>4481000</v>
      </c>
      <c r="C25" s="197">
        <f t="shared" si="0"/>
        <v>5377200</v>
      </c>
      <c r="D25" s="198" t="str">
        <f>'[1]сам тяж'!AD27</f>
        <v>6х4</v>
      </c>
      <c r="E25" s="198">
        <f>'[1]сам тяж'!AE27</f>
        <v>2</v>
      </c>
      <c r="F25" s="198">
        <f>'[1]сам тяж'!AF27</f>
        <v>20.074999999999999</v>
      </c>
      <c r="G25" s="198">
        <f>'[1]сам тяж'!AG27</f>
        <v>400</v>
      </c>
      <c r="H25" s="198">
        <f>'[1]сам тяж'!AH27</f>
        <v>400</v>
      </c>
      <c r="I25" s="198" t="str">
        <f>'[1]сам тяж'!AI27</f>
        <v>ZF16</v>
      </c>
      <c r="J25" s="198">
        <f>'[1]сам тяж'!AJ27</f>
        <v>5.1100000000000003</v>
      </c>
      <c r="K25" s="198">
        <f>'[1]сам тяж'!AK27</f>
        <v>20</v>
      </c>
      <c r="L25" s="198">
        <f>'[1]сам тяж'!AL27</f>
        <v>1</v>
      </c>
      <c r="M25" s="198" t="str">
        <f>'[1]сам тяж'!AM27</f>
        <v>315/80R22,5</v>
      </c>
      <c r="N25" s="198">
        <f>'[1]сам тяж'!AN27</f>
        <v>350</v>
      </c>
      <c r="O25" s="198" t="str">
        <f>'[1]сам тяж'!AO27</f>
        <v>─</v>
      </c>
      <c r="P25" s="199" t="str">
        <f>'[1]сам тяж'!AP27</f>
        <v xml:space="preserve">зад.разгрузка, прямоуг.сеч, МКБ, МОБ, дв. КАМАЗ-740.735-400 (E-5), топл. ап. АЗПИ, Common Rail, система нейтрализ. ОГ (AdBlue), пневмоподв. каб.,обогрев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25" s="202"/>
    </row>
    <row r="26" spans="1:19" s="201" customFormat="1" ht="115.5" thickBot="1" x14ac:dyDescent="0.25">
      <c r="A26" s="203" t="str">
        <f>'[1]сам тяж'!A28</f>
        <v>6520-3026041-53</v>
      </c>
      <c r="B26" s="204">
        <f>'[1]сам тяж'!D28</f>
        <v>4481000</v>
      </c>
      <c r="C26" s="204">
        <f t="shared" si="0"/>
        <v>5377200</v>
      </c>
      <c r="D26" s="205" t="str">
        <f>'[1]сам тяж'!AD28</f>
        <v>6х4</v>
      </c>
      <c r="E26" s="205">
        <f>'[1]сам тяж'!AE28</f>
        <v>2</v>
      </c>
      <c r="F26" s="205">
        <f>'[1]сам тяж'!AF28</f>
        <v>20.074999999999999</v>
      </c>
      <c r="G26" s="205">
        <f>'[1]сам тяж'!AG28</f>
        <v>400</v>
      </c>
      <c r="H26" s="205">
        <f>'[1]сам тяж'!AH28</f>
        <v>400</v>
      </c>
      <c r="I26" s="205" t="str">
        <f>'[1]сам тяж'!AI28</f>
        <v>ZF16</v>
      </c>
      <c r="J26" s="205">
        <f>'[1]сам тяж'!AJ28</f>
        <v>5.1100000000000003</v>
      </c>
      <c r="K26" s="205">
        <f>'[1]сам тяж'!AK28</f>
        <v>20</v>
      </c>
      <c r="L26" s="205">
        <f>'[1]сам тяж'!AL28</f>
        <v>1</v>
      </c>
      <c r="M26" s="205" t="str">
        <f>'[1]сам тяж'!AM28</f>
        <v>315/80R22,5</v>
      </c>
      <c r="N26" s="205">
        <f>'[1]сам тяж'!AN28</f>
        <v>350</v>
      </c>
      <c r="O26" s="205" t="str">
        <f>'[1]сам тяж'!AO28</f>
        <v>─</v>
      </c>
      <c r="P26" s="206" t="str">
        <f>'[1]сам тяж'!AP28</f>
        <v xml:space="preserve">зад.разгрузка, прямоуг.сеч, МКБ, МОБ, дв. КАМАЗ-740.735-400 (E-5), топл. ап. АЗПИ, Common Rail, система нейтрализ. ОГ (AdBlue), пневмоподв. каб.,обогрев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Q26" s="202"/>
    </row>
    <row r="27" spans="1:19" s="201" customFormat="1" ht="15.75" x14ac:dyDescent="0.2">
      <c r="A27" s="207" t="s">
        <v>334</v>
      </c>
      <c r="B27" s="208"/>
      <c r="C27" s="208"/>
      <c r="D27" s="209"/>
      <c r="E27" s="209"/>
      <c r="F27" s="209"/>
      <c r="G27" s="209"/>
      <c r="H27" s="209"/>
      <c r="I27" s="209"/>
      <c r="J27" s="209"/>
      <c r="K27" s="209"/>
      <c r="L27" s="209"/>
      <c r="M27" s="209"/>
      <c r="N27" s="209"/>
      <c r="O27" s="209"/>
      <c r="P27" s="210"/>
      <c r="Q27" s="202"/>
    </row>
    <row r="28" spans="1:19" s="201" customFormat="1" x14ac:dyDescent="0.2">
      <c r="A28" s="156" t="s">
        <v>329</v>
      </c>
      <c r="B28" s="208"/>
      <c r="C28" s="208"/>
      <c r="D28" s="209"/>
      <c r="E28" s="209"/>
      <c r="F28" s="211"/>
      <c r="G28" s="211"/>
      <c r="H28" s="209"/>
      <c r="I28" s="209"/>
      <c r="J28" s="209"/>
      <c r="K28" s="209"/>
      <c r="L28" s="209"/>
      <c r="M28" s="209"/>
      <c r="N28" s="209"/>
      <c r="O28" s="209"/>
      <c r="P28" s="210"/>
      <c r="Q28" s="202"/>
    </row>
    <row r="29" spans="1:19" s="201" customFormat="1" ht="18" customHeight="1" x14ac:dyDescent="0.2">
      <c r="A29" s="156"/>
      <c r="B29" s="208"/>
      <c r="C29" s="208"/>
      <c r="D29" s="209"/>
      <c r="E29" s="209"/>
      <c r="F29" s="211"/>
      <c r="G29" s="211"/>
      <c r="H29" s="209"/>
      <c r="I29" s="209"/>
      <c r="J29" s="209"/>
      <c r="K29" s="209"/>
      <c r="L29" s="209"/>
      <c r="M29" s="209"/>
      <c r="N29" s="209"/>
      <c r="O29" s="209"/>
      <c r="P29" s="210"/>
      <c r="Q29" s="202"/>
    </row>
    <row r="30" spans="1:19" s="1" customFormat="1" ht="18.75" x14ac:dyDescent="0.3">
      <c r="A30" s="117" t="s">
        <v>272</v>
      </c>
      <c r="B30" s="118"/>
      <c r="C30" s="118"/>
      <c r="D30" s="118"/>
      <c r="E30" s="118"/>
      <c r="F30" s="121"/>
      <c r="G30" s="118"/>
      <c r="H30" s="118"/>
      <c r="I30" s="122"/>
      <c r="J30" s="119"/>
      <c r="K30" s="123"/>
      <c r="L30" s="6"/>
      <c r="M30" s="6"/>
      <c r="N30" s="6"/>
      <c r="O30" s="6"/>
      <c r="P30" s="124"/>
      <c r="Q30" s="124"/>
      <c r="R30" s="126"/>
      <c r="S30" s="126"/>
    </row>
    <row r="31" spans="1:19" s="1" customFormat="1" ht="18.75" x14ac:dyDescent="0.3">
      <c r="A31" s="125" t="s">
        <v>273</v>
      </c>
      <c r="B31" s="118"/>
      <c r="C31" s="118"/>
      <c r="D31" s="118"/>
      <c r="E31" s="118"/>
      <c r="F31" s="121"/>
      <c r="G31" s="118"/>
      <c r="H31" s="118"/>
      <c r="I31" s="122"/>
      <c r="J31" s="119"/>
      <c r="K31" s="123"/>
      <c r="L31" s="6"/>
      <c r="M31" s="6"/>
      <c r="N31" s="6"/>
      <c r="O31" s="6"/>
      <c r="P31" s="2" t="s">
        <v>274</v>
      </c>
      <c r="Q31" s="124"/>
      <c r="R31" s="126"/>
      <c r="S31" s="126"/>
    </row>
    <row r="32" spans="1:19" ht="19.5" x14ac:dyDescent="0.3">
      <c r="B32" s="212"/>
      <c r="C32" s="213"/>
      <c r="D32" s="213"/>
      <c r="E32" s="213"/>
      <c r="F32" s="213"/>
      <c r="G32" s="213"/>
      <c r="H32" s="213"/>
      <c r="I32" s="213"/>
      <c r="J32" s="213"/>
      <c r="K32" s="213"/>
      <c r="L32" s="213"/>
      <c r="M32" s="213"/>
      <c r="N32" s="213"/>
      <c r="O32" s="190"/>
      <c r="P32" s="214"/>
    </row>
    <row r="34" spans="1:16" ht="18.75" x14ac:dyDescent="0.3">
      <c r="A34" s="117" t="s">
        <v>335</v>
      </c>
      <c r="B34" s="118"/>
      <c r="C34" s="118"/>
      <c r="D34" s="118"/>
      <c r="E34" s="118"/>
      <c r="F34" s="121"/>
      <c r="G34" s="118"/>
      <c r="H34" s="118"/>
      <c r="I34" s="122"/>
      <c r="J34" s="119"/>
      <c r="K34" s="123"/>
      <c r="L34" s="6"/>
      <c r="M34" s="6"/>
      <c r="N34" s="6"/>
      <c r="O34" s="6"/>
      <c r="P34" s="124"/>
    </row>
    <row r="35" spans="1:16" ht="18.75" x14ac:dyDescent="0.3">
      <c r="A35" s="125" t="s">
        <v>336</v>
      </c>
      <c r="B35" s="118"/>
      <c r="C35" s="118"/>
      <c r="D35" s="118"/>
      <c r="E35" s="118"/>
      <c r="F35" s="121"/>
      <c r="G35" s="118"/>
      <c r="H35" s="118"/>
      <c r="I35" s="122"/>
      <c r="J35" s="119"/>
      <c r="K35" s="123"/>
      <c r="L35" s="6"/>
      <c r="M35" s="6"/>
      <c r="N35" s="6"/>
      <c r="O35" s="6"/>
      <c r="P35" s="125" t="s">
        <v>337</v>
      </c>
    </row>
  </sheetData>
  <mergeCells count="18">
    <mergeCell ref="A7:P7"/>
    <mergeCell ref="A8:P8"/>
    <mergeCell ref="A9:P9"/>
    <mergeCell ref="A10:A11"/>
    <mergeCell ref="B10:C10"/>
    <mergeCell ref="D10:D11"/>
    <mergeCell ref="E10:E11"/>
    <mergeCell ref="F10:F11"/>
    <mergeCell ref="G10:H10"/>
    <mergeCell ref="I10:I11"/>
    <mergeCell ref="P10:P11"/>
    <mergeCell ref="A12:P12"/>
    <mergeCell ref="J10:J11"/>
    <mergeCell ref="K10:K11"/>
    <mergeCell ref="L10:L11"/>
    <mergeCell ref="M10:M11"/>
    <mergeCell ref="N10:N11"/>
    <mergeCell ref="O10:O11"/>
  </mergeCells>
  <printOptions horizontalCentered="1"/>
  <pageMargins left="0.31496062992125984" right="0.23622047244094491" top="0.27559055118110237" bottom="0.19685039370078741" header="0.11811023622047245" footer="0.11811023622047245"/>
  <pageSetup paperSize="9" scale="80" fitToHeight="4"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IV263"/>
  <sheetViews>
    <sheetView view="pageBreakPreview" zoomScaleNormal="100" zoomScaleSheetLayoutView="100" workbookViewId="0">
      <pane xSplit="2" ySplit="5" topLeftCell="C6" activePane="bottomRight" state="frozen"/>
      <selection activeCell="H16" sqref="H16"/>
      <selection pane="topRight" activeCell="H16" sqref="H16"/>
      <selection pane="bottomLeft" activeCell="H16" sqref="H16"/>
      <selection pane="bottomRight" activeCell="W6" sqref="W6"/>
    </sheetView>
  </sheetViews>
  <sheetFormatPr defaultRowHeight="12.75" x14ac:dyDescent="0.2"/>
  <cols>
    <col min="1" max="1" width="17.5703125" style="1" hidden="1" customWidth="1"/>
    <col min="2" max="2" width="21" style="14" customWidth="1"/>
    <col min="3" max="4" width="11.42578125" style="3" customWidth="1"/>
    <col min="5" max="5" width="9.7109375" style="8" customWidth="1"/>
    <col min="6" max="6" width="9.7109375" style="5" customWidth="1"/>
    <col min="7" max="7" width="6.42578125" style="6" customWidth="1"/>
    <col min="8" max="8" width="4.7109375" style="7" customWidth="1"/>
    <col min="9" max="9" width="6.28515625" style="8" customWidth="1"/>
    <col min="10" max="10" width="7.42578125" style="9" customWidth="1"/>
    <col min="11" max="11" width="6.42578125" style="9" customWidth="1"/>
    <col min="12" max="12" width="6.85546875" style="9" customWidth="1"/>
    <col min="13" max="13" width="5.140625" style="4" customWidth="1"/>
    <col min="14" max="14" width="7.42578125" style="10" customWidth="1"/>
    <col min="15" max="15" width="7.7109375" style="6" customWidth="1"/>
    <col min="16" max="16" width="10.85546875" style="6" customWidth="1"/>
    <col min="17" max="17" width="8.28515625" style="6" customWidth="1"/>
    <col min="18" max="18" width="8.5703125" style="6" customWidth="1"/>
    <col min="19" max="19" width="66.140625" style="124" customWidth="1"/>
    <col min="20" max="16384" width="9.140625" style="1"/>
  </cols>
  <sheetData>
    <row r="1" spans="1:19" ht="18.75" x14ac:dyDescent="0.3">
      <c r="B1" s="2" t="s">
        <v>0</v>
      </c>
      <c r="S1" s="11" t="s">
        <v>1</v>
      </c>
    </row>
    <row r="2" spans="1:19" ht="20.25" hidden="1" x14ac:dyDescent="0.35">
      <c r="B2" s="2">
        <v>1</v>
      </c>
      <c r="C2" s="3">
        <v>2</v>
      </c>
      <c r="D2" s="3">
        <v>2</v>
      </c>
      <c r="E2" s="4">
        <v>4</v>
      </c>
      <c r="G2" s="2">
        <v>13</v>
      </c>
      <c r="H2" s="3">
        <v>14</v>
      </c>
      <c r="I2" s="12">
        <v>15</v>
      </c>
      <c r="J2" s="8">
        <v>16</v>
      </c>
      <c r="K2" s="7">
        <v>17</v>
      </c>
      <c r="L2" s="8">
        <v>18</v>
      </c>
      <c r="M2" s="7">
        <v>19</v>
      </c>
      <c r="N2" s="7">
        <v>20</v>
      </c>
      <c r="O2" s="8">
        <v>21</v>
      </c>
      <c r="P2" s="7">
        <v>22</v>
      </c>
      <c r="Q2" s="8">
        <v>23</v>
      </c>
      <c r="R2" s="13">
        <v>24</v>
      </c>
      <c r="S2" s="2">
        <v>25</v>
      </c>
    </row>
    <row r="3" spans="1:19" ht="13.5" customHeight="1" thickBot="1" x14ac:dyDescent="0.3">
      <c r="C3" s="15"/>
      <c r="S3" s="16" t="str">
        <f>'Осн прайс А '!P10</f>
        <v>Срок действия с 01.04.2021г.</v>
      </c>
    </row>
    <row r="4" spans="1:19" s="17" customFormat="1" ht="19.899999999999999" customHeight="1" x14ac:dyDescent="0.2">
      <c r="B4" s="245" t="s">
        <v>2</v>
      </c>
      <c r="C4" s="286" t="s">
        <v>3</v>
      </c>
      <c r="D4" s="287"/>
      <c r="E4" s="290" t="s">
        <v>4</v>
      </c>
      <c r="F4" s="291"/>
      <c r="G4" s="248" t="s">
        <v>5</v>
      </c>
      <c r="H4" s="250" t="s">
        <v>6</v>
      </c>
      <c r="I4" s="252" t="s">
        <v>7</v>
      </c>
      <c r="J4" s="254" t="s">
        <v>8</v>
      </c>
      <c r="K4" s="255"/>
      <c r="L4" s="256" t="s">
        <v>9</v>
      </c>
      <c r="M4" s="258" t="s">
        <v>10</v>
      </c>
      <c r="N4" s="235" t="s">
        <v>11</v>
      </c>
      <c r="O4" s="237" t="s">
        <v>12</v>
      </c>
      <c r="P4" s="239" t="s">
        <v>13</v>
      </c>
      <c r="Q4" s="239" t="s">
        <v>14</v>
      </c>
      <c r="R4" s="239" t="s">
        <v>15</v>
      </c>
      <c r="S4" s="241" t="s">
        <v>16</v>
      </c>
    </row>
    <row r="5" spans="1:19" s="17" customFormat="1" ht="23.45" customHeight="1" thickBot="1" x14ac:dyDescent="0.25">
      <c r="B5" s="285"/>
      <c r="C5" s="288"/>
      <c r="D5" s="289"/>
      <c r="E5" s="292"/>
      <c r="F5" s="293"/>
      <c r="G5" s="295"/>
      <c r="H5" s="296"/>
      <c r="I5" s="297"/>
      <c r="J5" s="301"/>
      <c r="K5" s="302"/>
      <c r="L5" s="303"/>
      <c r="M5" s="304"/>
      <c r="N5" s="305"/>
      <c r="O5" s="298"/>
      <c r="P5" s="298"/>
      <c r="Q5" s="298"/>
      <c r="R5" s="298"/>
      <c r="S5" s="299"/>
    </row>
    <row r="6" spans="1:19" s="17" customFormat="1" ht="55.9" customHeight="1" thickBot="1" x14ac:dyDescent="0.25">
      <c r="B6" s="246"/>
      <c r="C6" s="18" t="s">
        <v>17</v>
      </c>
      <c r="D6" s="18" t="s">
        <v>18</v>
      </c>
      <c r="E6" s="217" t="s">
        <v>19</v>
      </c>
      <c r="F6" s="19" t="s">
        <v>20</v>
      </c>
      <c r="G6" s="249"/>
      <c r="H6" s="251"/>
      <c r="I6" s="253"/>
      <c r="J6" s="20" t="s">
        <v>21</v>
      </c>
      <c r="K6" s="20" t="s">
        <v>22</v>
      </c>
      <c r="L6" s="257"/>
      <c r="M6" s="259"/>
      <c r="N6" s="236"/>
      <c r="O6" s="238"/>
      <c r="P6" s="240"/>
      <c r="Q6" s="240"/>
      <c r="R6" s="240"/>
      <c r="S6" s="242"/>
    </row>
    <row r="7" spans="1:19" s="21" customFormat="1" ht="19.5" customHeight="1" thickBot="1" x14ac:dyDescent="0.25">
      <c r="B7" s="229" t="s">
        <v>23</v>
      </c>
      <c r="C7" s="230"/>
      <c r="D7" s="230"/>
      <c r="E7" s="230"/>
      <c r="F7" s="230"/>
      <c r="G7" s="230"/>
      <c r="H7" s="230"/>
      <c r="I7" s="230"/>
      <c r="J7" s="230"/>
      <c r="K7" s="230"/>
      <c r="L7" s="230"/>
      <c r="M7" s="230"/>
      <c r="N7" s="230"/>
      <c r="O7" s="230"/>
      <c r="P7" s="230"/>
      <c r="Q7" s="230"/>
      <c r="R7" s="230"/>
      <c r="S7" s="231"/>
    </row>
    <row r="8" spans="1:19" s="22" customFormat="1" ht="51" customHeight="1" x14ac:dyDescent="0.2">
      <c r="A8" s="22" t="str">
        <f t="shared" ref="A8:A70" si="0">"0"&amp;LEFT(B8,FIND("-",B8)-1)&amp;LEFT("00000000",8-ABS(IFERROR(FIND("-",B8,FIND("-",B8)+1),0)-FIND("-",B8))+1+IF(FIND("-",B8)=5,1,0))&amp;RIGHT(LEFT(B8,IFERROR(FIND("-",B8,FIND("-",B8)+1),0)-1),LEN(LEFT(B8,IFERROR(FIND("-",B8,FIND("-",B8)+1),0)-1))-FIND("-",B8))&amp;RIGHT(LEFT(B8,IFERROR(FIND("-",B8,FIND("-",B8)+1),0)+2),2)&amp;"50"</f>
        <v>043080000060636950</v>
      </c>
      <c r="B8" s="23" t="s">
        <v>24</v>
      </c>
      <c r="C8" s="24">
        <f>VLOOKUP(B8,'[1]4308'!$A$7:$BF$13,2,FALSE)</f>
        <v>2901000</v>
      </c>
      <c r="D8" s="24">
        <f>VLOOKUP(B8,'[1]4308'!$A$7:$AD$13,4,FALSE)</f>
        <v>2955000</v>
      </c>
      <c r="E8" s="25">
        <f>D8/C8</f>
        <v>1.0186142709410548</v>
      </c>
      <c r="F8" s="26">
        <f>D8-C8</f>
        <v>54000</v>
      </c>
      <c r="G8" s="27" t="str">
        <f>'[1]4308'!R7</f>
        <v>4х2</v>
      </c>
      <c r="H8" s="28">
        <f>'[1]4308'!S7</f>
        <v>2</v>
      </c>
      <c r="I8" s="29">
        <f>'[1]4308'!T7</f>
        <v>5.94</v>
      </c>
      <c r="J8" s="30">
        <f>'[1]4308'!U7</f>
        <v>250</v>
      </c>
      <c r="K8" s="30">
        <f>'[1]4308'!V7</f>
        <v>242</v>
      </c>
      <c r="L8" s="30" t="str">
        <f>'[1]4308'!W7</f>
        <v>ZF6</v>
      </c>
      <c r="M8" s="31">
        <f>'[1]4308'!X7</f>
        <v>4.22</v>
      </c>
      <c r="N8" s="32">
        <f>'[1]4308'!Y7</f>
        <v>38.4</v>
      </c>
      <c r="O8" s="33">
        <f>'[1]4308'!Z7</f>
        <v>1</v>
      </c>
      <c r="P8" s="33" t="str">
        <f>'[1]4308'!AA7</f>
        <v>245/70R19,5</v>
      </c>
      <c r="Q8" s="33">
        <f>'[1]4308'!AB7</f>
        <v>210</v>
      </c>
      <c r="R8" s="33" t="str">
        <f>'[1]4308'!AC7</f>
        <v>шк-пет.</v>
      </c>
      <c r="S8" s="34" t="str">
        <f>'[1]4308'!AD7</f>
        <v>МКБ, дв. Сummins  ISB6.7E5 250 (Е-5), ТНВД BOSCH, система нейтрализ. ОГ(AdBlue), КПП ZF6S1000, тент, каркас, внутр. размеры платформы 6112х2470х730 мм, ДЗК, боковая защита,  тахограф российского стандарта с блоком СКЗИ, УВЭОС</v>
      </c>
    </row>
    <row r="9" spans="1:19" s="22" customFormat="1" ht="51" customHeight="1" x14ac:dyDescent="0.2">
      <c r="A9" s="22" t="str">
        <f t="shared" si="0"/>
        <v>043080000060836950</v>
      </c>
      <c r="B9" s="23" t="s">
        <v>25</v>
      </c>
      <c r="C9" s="35">
        <f>VLOOKUP(B9,'[1]4308'!$A$7:$BF$13,2,FALSE)</f>
        <v>2921000</v>
      </c>
      <c r="D9" s="35">
        <f>VLOOKUP(B9,'[1]4308'!$A$7:$AD$13,4,FALSE)</f>
        <v>2985000</v>
      </c>
      <c r="E9" s="36">
        <f t="shared" ref="E9:E21" si="1">D9/C9</f>
        <v>1.0219103046901745</v>
      </c>
      <c r="F9" s="37">
        <f t="shared" ref="F9:F21" si="2">D9-C9</f>
        <v>64000</v>
      </c>
      <c r="G9" s="27" t="str">
        <f>'[1]4308'!R8</f>
        <v>4х2</v>
      </c>
      <c r="H9" s="28">
        <f>'[1]4308'!S8</f>
        <v>2</v>
      </c>
      <c r="I9" s="29">
        <f>'[1]4308'!T8</f>
        <v>5.94</v>
      </c>
      <c r="J9" s="30">
        <f>'[1]4308'!U8</f>
        <v>250</v>
      </c>
      <c r="K9" s="30">
        <f>'[1]4308'!V8</f>
        <v>242</v>
      </c>
      <c r="L9" s="30" t="str">
        <f>'[1]4308'!W8</f>
        <v>ZF6</v>
      </c>
      <c r="M9" s="31">
        <f>'[1]4308'!X8</f>
        <v>4.22</v>
      </c>
      <c r="N9" s="32">
        <f>'[1]4308'!Y8</f>
        <v>38.4</v>
      </c>
      <c r="O9" s="33">
        <f>'[1]4308'!Z8</f>
        <v>1</v>
      </c>
      <c r="P9" s="33" t="str">
        <f>'[1]4308'!AA8</f>
        <v>245/70R19,5</v>
      </c>
      <c r="Q9" s="33">
        <f>'[1]4308'!AB8</f>
        <v>210</v>
      </c>
      <c r="R9" s="33" t="str">
        <f>'[1]4308'!AC8</f>
        <v>шк-пет.</v>
      </c>
      <c r="S9" s="34" t="str">
        <f>'[1]4308'!AD8</f>
        <v xml:space="preserve">МКБ, дв. Сummins  ISB6.7E5 250 (Е-5), ТНВД BOSCH, система нейтрализ. ОГ(AdBlue), КПП ZF6S1000, задняя пневмоподвеска, тент, каркас, внутр. размеры платформы 6112х2470х730 мм, ДЗК, боковая защита, тахограф российского стандарта с блоком СКЗИ, УВЭОС </v>
      </c>
    </row>
    <row r="10" spans="1:19" s="22" customFormat="1" ht="51" customHeight="1" x14ac:dyDescent="0.2">
      <c r="A10" s="22" t="str">
        <f t="shared" si="0"/>
        <v>043118000060125050</v>
      </c>
      <c r="B10" s="23" t="s">
        <v>26</v>
      </c>
      <c r="C10" s="35">
        <f>VLOOKUP(B10,[1]борт6х6!A6:AV12,2,FALSE)</f>
        <v>3502000</v>
      </c>
      <c r="D10" s="35">
        <f>VLOOKUP(B10,[1]борт6х6!$A$6:$AE$12,4,FALSE)</f>
        <v>3573000</v>
      </c>
      <c r="E10" s="36">
        <f t="shared" si="1"/>
        <v>1.0202741290691033</v>
      </c>
      <c r="F10" s="37">
        <f t="shared" si="2"/>
        <v>71000</v>
      </c>
      <c r="G10" s="27" t="str">
        <f>[1]борт6х6!S10</f>
        <v>6х6</v>
      </c>
      <c r="H10" s="27">
        <f>[1]борт6х6!T10</f>
        <v>1</v>
      </c>
      <c r="I10" s="29">
        <f>[1]борт6х6!U10</f>
        <v>11.305</v>
      </c>
      <c r="J10" s="30">
        <f>[1]борт6х6!V10</f>
        <v>300</v>
      </c>
      <c r="K10" s="30">
        <f>[1]борт6х6!W10</f>
        <v>300</v>
      </c>
      <c r="L10" s="30" t="str">
        <f>[1]борт6х6!X10</f>
        <v>ZF9</v>
      </c>
      <c r="M10" s="31">
        <f>[1]борт6х6!Y10</f>
        <v>5.94</v>
      </c>
      <c r="N10" s="32">
        <f>[1]борт6х6!Z10</f>
        <v>26.9</v>
      </c>
      <c r="O10" s="33">
        <f>[1]борт6х6!AA10</f>
        <v>1</v>
      </c>
      <c r="P10" s="33" t="str">
        <f>[1]борт6х6!AB10</f>
        <v>425/85R21 390/95R20</v>
      </c>
      <c r="Q10" s="33" t="str">
        <f>[1]борт6х6!AC10</f>
        <v>210+350</v>
      </c>
      <c r="R10" s="33" t="str">
        <f>[1]борт6х6!AD10</f>
        <v>кр-пет.</v>
      </c>
      <c r="S10" s="34" t="str">
        <f>[1]борт6х6!AE10</f>
        <v xml:space="preserve">МКБ, МОБ, дв. КАМАЗ 740.705-300 (Е-5), ТНВД BOSCH, система нейтрализ. ОГ(AdBlue), Common Rail, тент, каркас, внутр. размеры платформы 6112х2470х730 мм, аэродинамич.козырек, ДЗК, тахограф российского стандарта с блоком СКЗИ, УВЭОС </v>
      </c>
    </row>
    <row r="11" spans="1:19" s="22" customFormat="1" ht="51" customHeight="1" x14ac:dyDescent="0.2">
      <c r="A11" s="22" t="str">
        <f t="shared" si="0"/>
        <v>043118000060124850</v>
      </c>
      <c r="B11" s="23" t="s">
        <v>27</v>
      </c>
      <c r="C11" s="35">
        <f>VLOOKUP(B11,[1]борт6х6!$A$7:$AV$13,2,FALSE)</f>
        <v>3502000</v>
      </c>
      <c r="D11" s="35">
        <f>VLOOKUP(B11,[1]борт6х6!$A$6:$AE$12,4,FALSE)</f>
        <v>3573000</v>
      </c>
      <c r="E11" s="36">
        <f t="shared" si="1"/>
        <v>1.0202741290691033</v>
      </c>
      <c r="F11" s="37">
        <f t="shared" si="2"/>
        <v>71000</v>
      </c>
      <c r="G11" s="27" t="str">
        <f>[1]борт6х6!S11</f>
        <v>6х6</v>
      </c>
      <c r="H11" s="27">
        <f>[1]борт6х6!T11</f>
        <v>1</v>
      </c>
      <c r="I11" s="29">
        <f>[1]борт6х6!U11</f>
        <v>11.895</v>
      </c>
      <c r="J11" s="30">
        <f>[1]борт6х6!V11</f>
        <v>300</v>
      </c>
      <c r="K11" s="30">
        <f>[1]борт6х6!W11</f>
        <v>292</v>
      </c>
      <c r="L11" s="30" t="str">
        <f>[1]борт6х6!X11</f>
        <v>ZF9</v>
      </c>
      <c r="M11" s="31">
        <f>[1]борт6х6!Y11</f>
        <v>7.22</v>
      </c>
      <c r="N11" s="32">
        <f>[1]борт6х6!Z11</f>
        <v>26.9</v>
      </c>
      <c r="O11" s="33">
        <f>[1]борт6х6!AA11</f>
        <v>1</v>
      </c>
      <c r="P11" s="33" t="str">
        <f>[1]борт6х6!AB11</f>
        <v>425/85R21 390/95R20</v>
      </c>
      <c r="Q11" s="33" t="str">
        <f>[1]борт6х6!AC11</f>
        <v>210+350</v>
      </c>
      <c r="R11" s="33" t="str">
        <f>[1]борт6х6!AD11</f>
        <v>кр-пет.</v>
      </c>
      <c r="S11" s="34" t="str">
        <f>[1]борт6х6!AE11</f>
        <v xml:space="preserve">МКБ, МОБ, дв. Cummins ISB6.7E5 300 (Е-5), ТНВД BOSCH, система нейтрализ. ОГ(AdBlue), Common Rail, тент, каркас, внутр. размеры платформы 6112х2470х730 мм, аэродинамич.козырек, ДЗК, тахограф российского стандарта с блоком СКЗИ, УВЭОС </v>
      </c>
    </row>
    <row r="12" spans="1:19" s="22" customFormat="1" ht="51" customHeight="1" x14ac:dyDescent="0.2">
      <c r="A12" s="22" t="str">
        <f t="shared" si="0"/>
        <v>043118000060135050</v>
      </c>
      <c r="B12" s="38" t="s">
        <v>28</v>
      </c>
      <c r="C12" s="35">
        <f>VLOOKUP(B12,[1]борт6х6!A8:AV14,2,FALSE)</f>
        <v>3564000</v>
      </c>
      <c r="D12" s="35">
        <f>VLOOKUP(B12,[1]борт6х6!$A$6:$AE$12,4,FALSE)</f>
        <v>3636000</v>
      </c>
      <c r="E12" s="36">
        <f t="shared" si="1"/>
        <v>1.0202020202020201</v>
      </c>
      <c r="F12" s="37">
        <f t="shared" si="2"/>
        <v>72000</v>
      </c>
      <c r="G12" s="39" t="str">
        <f>[1]борт6х6!S12</f>
        <v>6х6</v>
      </c>
      <c r="H12" s="40">
        <f>[1]борт6х6!T12</f>
        <v>1</v>
      </c>
      <c r="I12" s="41">
        <f>[1]борт6х6!U12</f>
        <v>11.005000000000001</v>
      </c>
      <c r="J12" s="42">
        <f>[1]борт6х6!V12</f>
        <v>300</v>
      </c>
      <c r="K12" s="42">
        <f>[1]борт6х6!W12</f>
        <v>300</v>
      </c>
      <c r="L12" s="42" t="str">
        <f>[1]борт6х6!X12</f>
        <v>ZF9</v>
      </c>
      <c r="M12" s="43">
        <f>[1]борт6х6!Y12</f>
        <v>5.94</v>
      </c>
      <c r="N12" s="44">
        <f>[1]борт6х6!Z12</f>
        <v>26.9</v>
      </c>
      <c r="O12" s="45">
        <f>[1]борт6х6!AA12</f>
        <v>1</v>
      </c>
      <c r="P12" s="45" t="str">
        <f>[1]борт6х6!AB12</f>
        <v>425/85R21 390/95R20</v>
      </c>
      <c r="Q12" s="45" t="str">
        <f>[1]борт6х6!AC12</f>
        <v>210+350</v>
      </c>
      <c r="R12" s="45" t="str">
        <f>[1]борт6х6!AD12</f>
        <v>кр-пет.</v>
      </c>
      <c r="S12" s="46" t="str">
        <f>[1]борт6х6!AE12</f>
        <v xml:space="preserve">МКБ, МОБ, дв. КАМАЗ 740.705-300 (Е-5), ТНВД BOSCH, система нейтрализ. ОГ(AdBlue), Common Rail, лебедка, внутр. размеры платформы 6112х2470х730 мм, аэродинамич.козырек, ДЗК, тахограф российского стандарта с блоком СКЗИ, УВЭОС </v>
      </c>
    </row>
    <row r="13" spans="1:19" s="22" customFormat="1" ht="51" customHeight="1" x14ac:dyDescent="0.2">
      <c r="A13" s="22" t="str">
        <f t="shared" si="0"/>
        <v>043253000060106950</v>
      </c>
      <c r="B13" s="23" t="s">
        <v>29</v>
      </c>
      <c r="C13" s="35">
        <f>VLOOKUP(B13,[1]борт6х4!$A$6:$AZ$13,2,FALSE)</f>
        <v>2593000</v>
      </c>
      <c r="D13" s="35">
        <f>VLOOKUP(B13,[1]борт6х4!$A$6:$AF$13,4,FALSE)</f>
        <v>2645000</v>
      </c>
      <c r="E13" s="36">
        <f t="shared" si="1"/>
        <v>1.020053991515619</v>
      </c>
      <c r="F13" s="37">
        <f t="shared" si="2"/>
        <v>52000</v>
      </c>
      <c r="G13" s="27" t="str">
        <f>[1]борт6х4!T7</f>
        <v>4х2</v>
      </c>
      <c r="H13" s="28">
        <f>[1]борт6х4!U7</f>
        <v>2</v>
      </c>
      <c r="I13" s="29">
        <f>[1]борт6х4!V7</f>
        <v>8.4600000000000009</v>
      </c>
      <c r="J13" s="30">
        <f>[1]борт6х4!W7</f>
        <v>250</v>
      </c>
      <c r="K13" s="30">
        <f>[1]борт6х4!X7</f>
        <v>242</v>
      </c>
      <c r="L13" s="30" t="str">
        <f>[1]борт6х4!Y7</f>
        <v>ZF6</v>
      </c>
      <c r="M13" s="31">
        <f>[1]борт6х4!Z7</f>
        <v>6.53</v>
      </c>
      <c r="N13" s="32">
        <f>[1]борт6х4!AA7</f>
        <v>9.3000000000000007</v>
      </c>
      <c r="O13" s="33" t="str">
        <f>[1]борт6х4!AB7</f>
        <v>─</v>
      </c>
      <c r="P13" s="33" t="str">
        <f>[1]борт6х4!AC7</f>
        <v>10.00R20 11.00R20 11R22,5</v>
      </c>
      <c r="Q13" s="33">
        <f>[1]борт6х4!AD7</f>
        <v>350</v>
      </c>
      <c r="R13" s="33" t="str">
        <f>[1]борт6х4!AE7</f>
        <v>─</v>
      </c>
      <c r="S13" s="34" t="str">
        <f>[1]борт6х4!AF7</f>
        <v xml:space="preserve">МКБ, дв. Сummins  ISB6.7E5 250 (Е-5), система нейтрализ. ОГ(AdBlue), ТНВД BOSCH, КПП ZF6S1000, внутр. размеры платформы 5162х2470х730 мм, аэродинамич.козырек, ДЗК, боковая защита, тахограф российского стандарта с блоком СКЗИ, УВЭОС </v>
      </c>
    </row>
    <row r="14" spans="1:19" s="22" customFormat="1" ht="51" customHeight="1" x14ac:dyDescent="0.2">
      <c r="A14" s="22" t="str">
        <f t="shared" si="0"/>
        <v>043502000060236650</v>
      </c>
      <c r="B14" s="23" t="s">
        <v>30</v>
      </c>
      <c r="C14" s="35">
        <f>VLOOKUP(B14,[1]борт6х6!$A$7:$AV$13,2,FALSE)</f>
        <v>3269000</v>
      </c>
      <c r="D14" s="35">
        <f>VLOOKUP(B14,[1]борт6х6!$A$6:$AE$12,4,FALSE)</f>
        <v>3335000</v>
      </c>
      <c r="E14" s="36">
        <f t="shared" si="1"/>
        <v>1.0201896604466199</v>
      </c>
      <c r="F14" s="37">
        <f t="shared" si="2"/>
        <v>66000</v>
      </c>
      <c r="G14" s="27" t="str">
        <f>[1]борт6х6!S7</f>
        <v>4х4</v>
      </c>
      <c r="H14" s="28">
        <f>[1]борт6х6!T7</f>
        <v>1</v>
      </c>
      <c r="I14" s="29">
        <f>[1]борт6х6!U7</f>
        <v>4.375</v>
      </c>
      <c r="J14" s="30">
        <f>[1]борт6х6!V7</f>
        <v>285</v>
      </c>
      <c r="K14" s="30">
        <f>[1]борт6х6!W7</f>
        <v>277</v>
      </c>
      <c r="L14" s="30" t="str">
        <f>[1]борт6х6!X7</f>
        <v>ZF9</v>
      </c>
      <c r="M14" s="31">
        <f>[1]борт6х6!Y7</f>
        <v>6.53</v>
      </c>
      <c r="N14" s="32">
        <f>[1]борт6х6!Z7</f>
        <v>21.5</v>
      </c>
      <c r="O14" s="33">
        <f>[1]борт6х6!AA7</f>
        <v>1</v>
      </c>
      <c r="P14" s="33" t="str">
        <f>[1]борт6х6!AB7</f>
        <v>425/85R21</v>
      </c>
      <c r="Q14" s="33" t="str">
        <f>[1]борт6х6!AC7</f>
        <v>2х210</v>
      </c>
      <c r="R14" s="33" t="str">
        <f>[1]борт6х6!AD7</f>
        <v>кр-пет.</v>
      </c>
      <c r="S14" s="34" t="str">
        <f>[1]борт6х6!AE7</f>
        <v xml:space="preserve">МКБ, МОБ, дв. Cummins ISB6.7E5 285 (Е-5), топл. ап.BOSCH, система нейтрализ. ОГ(AdBlue), Common Rail, тент, каркас, лебедка, внутр. размеры платформы 4892х2470х730 мм, аэродинамич.козырек, ДЗК,  тахограф российского стандарта с блоком СКЗИ, УВЭОС </v>
      </c>
    </row>
    <row r="15" spans="1:19" s="22" customFormat="1" ht="51" customHeight="1" x14ac:dyDescent="0.2">
      <c r="A15" s="22" t="str">
        <f t="shared" si="0"/>
        <v>043502000060246650</v>
      </c>
      <c r="B15" s="23" t="s">
        <v>31</v>
      </c>
      <c r="C15" s="35">
        <f>VLOOKUP(B15,[1]борт6х6!$A$7:$AV$13,2,FALSE)</f>
        <v>3162000</v>
      </c>
      <c r="D15" s="35">
        <f>VLOOKUP(B15,[1]борт6х6!$A$6:$AE$12,4,FALSE)</f>
        <v>3227000</v>
      </c>
      <c r="E15" s="36">
        <f t="shared" si="1"/>
        <v>1.0205566097406704</v>
      </c>
      <c r="F15" s="37">
        <f t="shared" si="2"/>
        <v>65000</v>
      </c>
      <c r="G15" s="27" t="str">
        <f>[1]борт6х6!S8</f>
        <v>4х4</v>
      </c>
      <c r="H15" s="28">
        <f>[1]борт6х6!T8</f>
        <v>1</v>
      </c>
      <c r="I15" s="29">
        <f>[1]борт6х6!U8</f>
        <v>4.375</v>
      </c>
      <c r="J15" s="30">
        <f>[1]борт6х6!V8</f>
        <v>285</v>
      </c>
      <c r="K15" s="30">
        <f>[1]борт6х6!W8</f>
        <v>277</v>
      </c>
      <c r="L15" s="30" t="str">
        <f>[1]борт6х6!X8</f>
        <v>ZF9</v>
      </c>
      <c r="M15" s="31">
        <f>[1]борт6х6!Y8</f>
        <v>6.53</v>
      </c>
      <c r="N15" s="32">
        <f>[1]борт6х6!Z8</f>
        <v>21.5</v>
      </c>
      <c r="O15" s="33">
        <f>[1]борт6х6!AA8</f>
        <v>1</v>
      </c>
      <c r="P15" s="33" t="str">
        <f>[1]борт6х6!AB8</f>
        <v>425/85R21 390/95R20</v>
      </c>
      <c r="Q15" s="33" t="str">
        <f>[1]борт6х6!AC8</f>
        <v>2х210</v>
      </c>
      <c r="R15" s="33" t="str">
        <f>[1]борт6х6!AD8</f>
        <v>кр-пет.</v>
      </c>
      <c r="S15" s="34" t="str">
        <f>[1]борт6х6!AE8</f>
        <v xml:space="preserve">МКБ, МОБ, дв. Cummins ISB6.7E5 285 (Е-5), топл. ап.BOSCH, система нейтрализ. ОГ(AdBlue), Common Rail, тент, каркас, внутр. размеры платформы 4892х2470х730 мм, аэродинамич.козырек, ДЗК, тахограф российского стандарта с блоком СКЗИ, УВЭОС </v>
      </c>
    </row>
    <row r="16" spans="1:19" s="22" customFormat="1" ht="51" customHeight="1" x14ac:dyDescent="0.2">
      <c r="A16" s="22" t="str">
        <f t="shared" si="0"/>
        <v>053500000060176650</v>
      </c>
      <c r="B16" s="23" t="s">
        <v>32</v>
      </c>
      <c r="C16" s="35">
        <f>VLOOKUP(B16,[1]борт6х6!$A$7:$AV$13,2,FALSE)</f>
        <v>3426000</v>
      </c>
      <c r="D16" s="35">
        <f>VLOOKUP(B16,[1]борт6х6!$A$6:$AE$12,4,FALSE)</f>
        <v>3496000</v>
      </c>
      <c r="E16" s="36">
        <f t="shared" si="1"/>
        <v>1.0204319906596615</v>
      </c>
      <c r="F16" s="37">
        <f t="shared" si="2"/>
        <v>70000</v>
      </c>
      <c r="G16" s="27" t="str">
        <f>[1]борт6х6!S9</f>
        <v>6х6</v>
      </c>
      <c r="H16" s="28">
        <f>[1]борт6х6!T9</f>
        <v>1</v>
      </c>
      <c r="I16" s="29">
        <f>[1]борт6х6!U9</f>
        <v>7.8150000000000004</v>
      </c>
      <c r="J16" s="30">
        <f>[1]борт6х6!V9</f>
        <v>285</v>
      </c>
      <c r="K16" s="30">
        <f>[1]борт6х6!W9</f>
        <v>277</v>
      </c>
      <c r="L16" s="30" t="str">
        <f>[1]борт6х6!X9</f>
        <v>ZF9</v>
      </c>
      <c r="M16" s="31">
        <f>[1]борт6х6!Y9</f>
        <v>5.94</v>
      </c>
      <c r="N16" s="32">
        <f>[1]борт6х6!Z9</f>
        <v>21.5</v>
      </c>
      <c r="O16" s="33">
        <f>[1]борт6х6!AA9</f>
        <v>1</v>
      </c>
      <c r="P16" s="33" t="str">
        <f>[1]борт6х6!AB9</f>
        <v>425/85R21 390/95R20</v>
      </c>
      <c r="Q16" s="33" t="str">
        <f>[1]борт6х6!AC9</f>
        <v>2х210</v>
      </c>
      <c r="R16" s="33" t="str">
        <f>[1]борт6х6!AD9</f>
        <v>кр-пет.</v>
      </c>
      <c r="S16" s="34" t="str">
        <f>[1]борт6х6!AE9</f>
        <v>МКБ, МОБ,  дв. Cummins ISB6.7E5 285 (Е-5), топл. ап.BOSCH, система нейтрализ. ОГ(AdBlue), Common Rail, тент, каркас, внутр. размеры платформы 4892х2470х730 мм, аэрожинамич.козырек, ДЗК, тахограф российского стандарта с блоком СКЗИ, УВЭОС</v>
      </c>
    </row>
    <row r="17" spans="1:19" s="22" customFormat="1" ht="51" customHeight="1" x14ac:dyDescent="0.2">
      <c r="A17" s="22" t="str">
        <f t="shared" si="0"/>
        <v>065117000060104850</v>
      </c>
      <c r="B17" s="23" t="s">
        <v>33</v>
      </c>
      <c r="C17" s="35">
        <f>VLOOKUP(B17,[1]борт6х4!$A$6:$AZ$13,2,FALSE)</f>
        <v>3880000</v>
      </c>
      <c r="D17" s="35">
        <f>VLOOKUP(B17,[1]борт6х4!$A$6:$AF$13,4,FALSE)</f>
        <v>3956000</v>
      </c>
      <c r="E17" s="36">
        <f t="shared" si="1"/>
        <v>1.0195876288659793</v>
      </c>
      <c r="F17" s="37">
        <f t="shared" si="2"/>
        <v>76000</v>
      </c>
      <c r="G17" s="27" t="str">
        <f>[1]борт6х4!T8</f>
        <v>6х4</v>
      </c>
      <c r="H17" s="28">
        <f>[1]борт6х4!U8</f>
        <v>2</v>
      </c>
      <c r="I17" s="29">
        <f>[1]борт6х4!V8</f>
        <v>14.5</v>
      </c>
      <c r="J17" s="30">
        <f>[1]борт6х4!W8</f>
        <v>300</v>
      </c>
      <c r="K17" s="30">
        <f>[1]борт6х4!X8</f>
        <v>292</v>
      </c>
      <c r="L17" s="30" t="str">
        <f>[1]борт6х4!Y8</f>
        <v>ZF9</v>
      </c>
      <c r="M17" s="31">
        <f>[1]борт6х4!Z8</f>
        <v>5.94</v>
      </c>
      <c r="N17" s="32">
        <f>[1]борт6х4!AA8</f>
        <v>46.8</v>
      </c>
      <c r="O17" s="33">
        <f>[1]борт6х4!AB8</f>
        <v>1</v>
      </c>
      <c r="P17" s="33" t="str">
        <f>[1]борт6х4!AC8</f>
        <v>11.00R20 11R22,5</v>
      </c>
      <c r="Q17" s="33">
        <f>[1]борт6х4!AD8</f>
        <v>500</v>
      </c>
      <c r="R17" s="33" t="str">
        <f>[1]борт6х4!AE8</f>
        <v>шк-пет.</v>
      </c>
      <c r="S17" s="34" t="str">
        <f>[1]борт6х4!AF8</f>
        <v>МКБ, МОБ, дв. Cummins ISB6.7E5 300 (Е-5), ТНВД BOSCH, система нейтрализ. ОГ(AdBlue), тент, каркас, аэродинам.козырек, внутр. размеры платформы 7800х2470х730 мм, ДЗК, боковая защита, тахограф российского стандарта с блоком СКЗИ, УВЭОС</v>
      </c>
    </row>
    <row r="18" spans="1:19" s="22" customFormat="1" ht="51" customHeight="1" x14ac:dyDescent="0.2">
      <c r="A18" s="22" t="str">
        <f t="shared" si="0"/>
        <v>065117000060105050</v>
      </c>
      <c r="B18" s="23" t="s">
        <v>34</v>
      </c>
      <c r="C18" s="35">
        <f>VLOOKUP(B18,[1]борт6х4!$A$6:$AZ$13,2,FALSE)</f>
        <v>3880000</v>
      </c>
      <c r="D18" s="35">
        <f>VLOOKUP(B18,[1]борт6х4!$A$6:$AF$13,4,FALSE)</f>
        <v>3956000</v>
      </c>
      <c r="E18" s="36">
        <f t="shared" si="1"/>
        <v>1.0195876288659793</v>
      </c>
      <c r="F18" s="37">
        <f t="shared" si="2"/>
        <v>76000</v>
      </c>
      <c r="G18" s="27" t="str">
        <f>[1]борт6х4!T9</f>
        <v>6х4</v>
      </c>
      <c r="H18" s="28">
        <f>[1]борт6х4!U9</f>
        <v>2</v>
      </c>
      <c r="I18" s="29">
        <f>[1]борт6х4!V9</f>
        <v>14</v>
      </c>
      <c r="J18" s="30">
        <f>[1]борт6х4!W9</f>
        <v>300</v>
      </c>
      <c r="K18" s="30">
        <f>[1]борт6х4!X9</f>
        <v>300</v>
      </c>
      <c r="L18" s="30" t="str">
        <f>[1]борт6х4!Y9</f>
        <v>ZF9</v>
      </c>
      <c r="M18" s="31">
        <f>[1]борт6х4!Z9</f>
        <v>4.9800000000000004</v>
      </c>
      <c r="N18" s="32">
        <f>[1]борт6х4!AA9</f>
        <v>46.8</v>
      </c>
      <c r="O18" s="33">
        <f>[1]борт6х4!AB9</f>
        <v>1</v>
      </c>
      <c r="P18" s="33" t="str">
        <f>[1]борт6х4!AC9</f>
        <v>11.00R20 11R22,5</v>
      </c>
      <c r="Q18" s="33">
        <f>[1]борт6х4!AD9</f>
        <v>500</v>
      </c>
      <c r="R18" s="33" t="str">
        <f>[1]борт6х4!AE9</f>
        <v>шк-пет.</v>
      </c>
      <c r="S18" s="34" t="str">
        <f>[1]борт6х4!AF9</f>
        <v xml:space="preserve">МКБ, МОБ, дв. КАМАЗ 740.705-300 (Е-5), ТНВД BOSCH, система нейтрализ. ОГ(AdBlue), тент, каркас, аэродинам.козырек, внутр. размеры платформы 7800х2470х730 мм, ДЗК, боковая защита, тахограф российского стандарта с блоком СКЗИ, УВЭОС </v>
      </c>
    </row>
    <row r="19" spans="1:19" s="22" customFormat="1" ht="66" customHeight="1" x14ac:dyDescent="0.2">
      <c r="A19" s="22" t="str">
        <f t="shared" si="0"/>
        <v>065117000060204850</v>
      </c>
      <c r="B19" s="23" t="s">
        <v>35</v>
      </c>
      <c r="C19" s="35">
        <f>VLOOKUP(B19,[1]борт6х4!$A$6:$AZ$13,2,FALSE)</f>
        <v>3958000</v>
      </c>
      <c r="D19" s="35">
        <f>VLOOKUP(B19,[1]борт6х4!$A$6:$AF$13,4,FALSE)</f>
        <v>4034000</v>
      </c>
      <c r="E19" s="36">
        <f t="shared" si="1"/>
        <v>1.0192016169782718</v>
      </c>
      <c r="F19" s="37">
        <f t="shared" si="2"/>
        <v>76000</v>
      </c>
      <c r="G19" s="27" t="str">
        <f>[1]борт6х4!T10</f>
        <v>6х4</v>
      </c>
      <c r="H19" s="28">
        <f>[1]борт6х4!U10</f>
        <v>2</v>
      </c>
      <c r="I19" s="29">
        <f>[1]борт6х4!V10</f>
        <v>14.5</v>
      </c>
      <c r="J19" s="30">
        <f>[1]борт6х4!W10</f>
        <v>300</v>
      </c>
      <c r="K19" s="30">
        <f>[1]борт6х4!X10</f>
        <v>292</v>
      </c>
      <c r="L19" s="30" t="str">
        <f>[1]борт6х4!Y10</f>
        <v>ZF9</v>
      </c>
      <c r="M19" s="31">
        <f>[1]борт6х4!Z10</f>
        <v>5.94</v>
      </c>
      <c r="N19" s="32">
        <f>[1]борт6х4!AA10</f>
        <v>46.8</v>
      </c>
      <c r="O19" s="33">
        <f>[1]борт6х4!AB10</f>
        <v>1</v>
      </c>
      <c r="P19" s="33" t="str">
        <f>[1]борт6х4!AC10</f>
        <v>11.00R20 11R22,5</v>
      </c>
      <c r="Q19" s="33">
        <f>[1]борт6х4!AD10</f>
        <v>500</v>
      </c>
      <c r="R19" s="33" t="str">
        <f>[1]борт6х4!AE10</f>
        <v>шк-пет.</v>
      </c>
      <c r="S19" s="34" t="str">
        <f>[1]борт6х4!AF10</f>
        <v xml:space="preserve">МКБ, МОБ, дв. Cummins ISB6.7E5 300 (Е-5), ТНВД BOSCH, Common Rail, тент, каркас, аэродинам.козырек, боковая защита, внутр. размеры платформы 7800х2470х730 мм, пер. и зад. подвески пневмат-ие, ДЗК, отопитель каб., тахограф российского стандарта с блоком СКЗИ, УВЭОС </v>
      </c>
    </row>
    <row r="20" spans="1:19" s="22" customFormat="1" ht="51" customHeight="1" x14ac:dyDescent="0.2">
      <c r="A20" s="22" t="str">
        <f t="shared" si="0"/>
        <v>065117000060524850</v>
      </c>
      <c r="B20" s="23" t="s">
        <v>36</v>
      </c>
      <c r="C20" s="35">
        <f>VLOOKUP(B20,[1]борт6х4!$A$6:$AZ$13,2,FALSE)</f>
        <v>3703000</v>
      </c>
      <c r="D20" s="35">
        <f>VLOOKUP(B20,[1]борт6х4!$A$6:$AF$13,4,FALSE)</f>
        <v>3785000</v>
      </c>
      <c r="E20" s="36">
        <f t="shared" si="1"/>
        <v>1.0221442073994058</v>
      </c>
      <c r="F20" s="37">
        <f t="shared" si="2"/>
        <v>82000</v>
      </c>
      <c r="G20" s="27" t="str">
        <f>[1]борт6х4!T11</f>
        <v>6х4</v>
      </c>
      <c r="H20" s="28">
        <f>[1]борт6х4!U11</f>
        <v>2</v>
      </c>
      <c r="I20" s="29">
        <f>[1]борт6х4!V11</f>
        <v>11.574999999999999</v>
      </c>
      <c r="J20" s="30">
        <f>[1]борт6х4!W11</f>
        <v>300</v>
      </c>
      <c r="K20" s="30">
        <f>[1]борт6х4!X11</f>
        <v>292</v>
      </c>
      <c r="L20" s="30" t="str">
        <f>[1]борт6х4!Y11</f>
        <v>ZF9</v>
      </c>
      <c r="M20" s="31">
        <f>[1]борт6х4!Z11</f>
        <v>5.43</v>
      </c>
      <c r="N20" s="32">
        <f>[1]борт6х4!AA11</f>
        <v>36.700000000000003</v>
      </c>
      <c r="O20" s="33">
        <f>[1]борт6х4!AB11</f>
        <v>1</v>
      </c>
      <c r="P20" s="33" t="str">
        <f>[1]борт6х4!AC11</f>
        <v>10.00R20 11R22,5</v>
      </c>
      <c r="Q20" s="33">
        <f>[1]борт6х4!AD11</f>
        <v>500</v>
      </c>
      <c r="R20" s="33" t="str">
        <f>[1]борт6х4!AE11</f>
        <v>шк-пет.</v>
      </c>
      <c r="S20" s="34" t="str">
        <f>[1]борт6х4!AF11</f>
        <v xml:space="preserve">МКБ, МОБ, дв. Cummins ISB6.7E5 300 (Е-5), ТНВД BOSCH, система нейтрализ. ОГ(AdBlue), тент, каркас, внутр. размеры платформы 6112х2470х730 мм, аэродинамич.козырек, ДЗК, боковая защита,  тахограф российского стандарта с блоком СКЗИ, УВЭОС </v>
      </c>
    </row>
    <row r="21" spans="1:19" s="22" customFormat="1" ht="79.900000000000006" customHeight="1" thickBot="1" x14ac:dyDescent="0.25">
      <c r="A21" s="22" t="str">
        <f t="shared" si="0"/>
        <v>065207000000028750</v>
      </c>
      <c r="B21" s="23" t="s">
        <v>37</v>
      </c>
      <c r="C21" s="47">
        <f>VLOOKUP(B21,[1]борт6х4!$A$6:$AZ$13,2,FALSE)</f>
        <v>6105000</v>
      </c>
      <c r="D21" s="47">
        <f>VLOOKUP(B21,[1]борт6х4!$A$6:$AF$13,4,FALSE)</f>
        <v>6225000</v>
      </c>
      <c r="E21" s="48">
        <f t="shared" si="1"/>
        <v>1.0196560196560196</v>
      </c>
      <c r="F21" s="49">
        <f t="shared" si="2"/>
        <v>120000</v>
      </c>
      <c r="G21" s="27" t="str">
        <f>[1]борт6х4!T12</f>
        <v>6х4</v>
      </c>
      <c r="H21" s="28">
        <f>[1]борт6х4!U12</f>
        <v>2</v>
      </c>
      <c r="I21" s="29">
        <f>[1]борт6х4!V12</f>
        <v>14.5</v>
      </c>
      <c r="J21" s="30">
        <f>[1]борт6х4!W12</f>
        <v>401</v>
      </c>
      <c r="K21" s="30">
        <f>[1]борт6х4!X12</f>
        <v>401</v>
      </c>
      <c r="L21" s="30" t="str">
        <f>[1]борт6х4!Y12</f>
        <v>ZF16</v>
      </c>
      <c r="M21" s="31">
        <f>[1]борт6х4!Z12</f>
        <v>3.7</v>
      </c>
      <c r="N21" s="32">
        <f>[1]борт6х4!AA12</f>
        <v>48.36</v>
      </c>
      <c r="O21" s="33">
        <f>[1]борт6х4!AB12</f>
        <v>1</v>
      </c>
      <c r="P21" s="33" t="str">
        <f>[1]борт6х4!AC12</f>
        <v>315/80R22,5</v>
      </c>
      <c r="Q21" s="33">
        <f>[1]борт6х4!AD12</f>
        <v>450</v>
      </c>
      <c r="R21" s="33" t="str">
        <f>[1]борт6х4!AE12</f>
        <v>шк-пет.</v>
      </c>
      <c r="S21" s="34" t="str">
        <f>[1]борт6х4!AF12</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боковая защита, борт. платф., тент, каркас, сдвижная крыша и боковины, распаш. ворота, УВЭОС</v>
      </c>
    </row>
    <row r="22" spans="1:19" s="21" customFormat="1" ht="19.5" customHeight="1" thickBot="1" x14ac:dyDescent="0.25">
      <c r="A22" s="21" t="e">
        <f t="shared" si="0"/>
        <v>#VALUE!</v>
      </c>
      <c r="B22" s="229" t="s">
        <v>38</v>
      </c>
      <c r="C22" s="230"/>
      <c r="D22" s="230"/>
      <c r="E22" s="300"/>
      <c r="F22" s="300"/>
      <c r="G22" s="230"/>
      <c r="H22" s="230"/>
      <c r="I22" s="230"/>
      <c r="J22" s="230"/>
      <c r="K22" s="230"/>
      <c r="L22" s="230"/>
      <c r="M22" s="230"/>
      <c r="N22" s="230"/>
      <c r="O22" s="230"/>
      <c r="P22" s="230"/>
      <c r="Q22" s="230"/>
      <c r="R22" s="230"/>
      <c r="S22" s="231"/>
    </row>
    <row r="23" spans="1:19" s="22" customFormat="1" ht="119.45" customHeight="1" thickBot="1" x14ac:dyDescent="0.25">
      <c r="A23" s="22" t="str">
        <f t="shared" si="0"/>
        <v>065207000850028750</v>
      </c>
      <c r="B23" s="23" t="s">
        <v>39</v>
      </c>
      <c r="C23" s="50">
        <f>VLOOKUP(B23,[1]борт6х4!$A$6:$AZ$13,2,FALSE)</f>
        <v>5822000</v>
      </c>
      <c r="D23" s="50">
        <f>VLOOKUP(B23,[1]борт6х4!$A$6:$AF$13,4,FALSE)</f>
        <v>5942000</v>
      </c>
      <c r="E23" s="51">
        <f>D23/C23</f>
        <v>1.0206114737203711</v>
      </c>
      <c r="F23" s="52">
        <f>D23-C23</f>
        <v>120000</v>
      </c>
      <c r="G23" s="27" t="str">
        <f>[1]борт6х4!T13</f>
        <v>6х4</v>
      </c>
      <c r="H23" s="28">
        <f>[1]борт6х4!U13</f>
        <v>2</v>
      </c>
      <c r="I23" s="29">
        <f>[1]борт6х4!V13</f>
        <v>14.5</v>
      </c>
      <c r="J23" s="30">
        <f>[1]борт6х4!W13</f>
        <v>401</v>
      </c>
      <c r="K23" s="30">
        <f>[1]борт6х4!X13</f>
        <v>401</v>
      </c>
      <c r="L23" s="30" t="str">
        <f>[1]борт6х4!Y13</f>
        <v>ZF16</v>
      </c>
      <c r="M23" s="31">
        <f>[1]борт6х4!Z13</f>
        <v>3.7</v>
      </c>
      <c r="N23" s="32">
        <f>[1]борт6х4!AA13</f>
        <v>33</v>
      </c>
      <c r="O23" s="33">
        <f>[1]борт6х4!AB13</f>
        <v>1</v>
      </c>
      <c r="P23" s="33" t="str">
        <f>[1]борт6х4!AC13</f>
        <v>315/80R22,5</v>
      </c>
      <c r="Q23" s="33">
        <f>[1]борт6х4!AD13</f>
        <v>450</v>
      </c>
      <c r="R23" s="33" t="str">
        <f>[1]борт6х4!AE13</f>
        <v>шк-пет.</v>
      </c>
      <c r="S23" s="34" t="str">
        <f>[1]борт6х4!AF13</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боковая защита, автопокрывало, скручиваемое на левую сторону, левая/правая сторона - три верхних глухих борта и три нижних, открывающихся снизу вверх, задний модуль - из трех бортов со стационарной площадкой обслуживания; лестница внутри кузова, УВЭОС</v>
      </c>
    </row>
    <row r="24" spans="1:19" s="22" customFormat="1" ht="18" customHeight="1" thickBot="1" x14ac:dyDescent="0.25">
      <c r="A24" s="22" t="e">
        <f t="shared" si="0"/>
        <v>#VALUE!</v>
      </c>
      <c r="B24" s="229" t="s">
        <v>40</v>
      </c>
      <c r="C24" s="230"/>
      <c r="D24" s="230"/>
      <c r="E24" s="230"/>
      <c r="F24" s="230"/>
      <c r="G24" s="230"/>
      <c r="H24" s="230"/>
      <c r="I24" s="230"/>
      <c r="J24" s="230"/>
      <c r="K24" s="230"/>
      <c r="L24" s="230"/>
      <c r="M24" s="230"/>
      <c r="N24" s="230"/>
      <c r="O24" s="230"/>
      <c r="P24" s="230"/>
      <c r="Q24" s="230"/>
      <c r="R24" s="230"/>
      <c r="S24" s="231"/>
    </row>
    <row r="25" spans="1:19" s="22" customFormat="1" ht="38.25" customHeight="1" x14ac:dyDescent="0.2">
      <c r="A25" s="22" t="str">
        <f t="shared" si="0"/>
        <v>053504000060135050</v>
      </c>
      <c r="B25" s="53" t="s">
        <v>41</v>
      </c>
      <c r="C25" s="24">
        <f>VLOOKUP(B25,[1]сед.тяг!$A$6:$BM$35,2,FALSE)</f>
        <v>3533000</v>
      </c>
      <c r="D25" s="24">
        <f>VLOOKUP(B25,[1]сед.тяг!$A$6:$BC$35,4,FALSE)</f>
        <v>3599000</v>
      </c>
      <c r="E25" s="25">
        <f>D25/C25</f>
        <v>1.0186810076422304</v>
      </c>
      <c r="F25" s="26">
        <f t="shared" ref="F25:F53" si="3">D25-C25</f>
        <v>66000</v>
      </c>
      <c r="G25" s="27" t="str">
        <f>[1]сед.тяг!AQ7</f>
        <v>6х6</v>
      </c>
      <c r="H25" s="28">
        <f>[1]сед.тяг!AR7</f>
        <v>1</v>
      </c>
      <c r="I25" s="29">
        <f>[1]сед.тяг!AS7</f>
        <v>12.1</v>
      </c>
      <c r="J25" s="30">
        <f>[1]сед.тяг!AT7</f>
        <v>300</v>
      </c>
      <c r="K25" s="30">
        <f>[1]сед.тяг!AU7</f>
        <v>300</v>
      </c>
      <c r="L25" s="30" t="str">
        <f>[1]сед.тяг!AV7</f>
        <v>ZF9</v>
      </c>
      <c r="M25" s="31">
        <f>[1]сед.тяг!AW7</f>
        <v>6.53</v>
      </c>
      <c r="N25" s="32" t="str">
        <f>[1]сед.тяг!AX7</f>
        <v>─</v>
      </c>
      <c r="O25" s="33">
        <f>[1]сед.тяг!AY7</f>
        <v>1</v>
      </c>
      <c r="P25" s="33" t="str">
        <f>[1]сед.тяг!AZ7</f>
        <v>425/85R21</v>
      </c>
      <c r="Q25" s="33" t="str">
        <f>[1]сед.тяг!BA7</f>
        <v>210+350</v>
      </c>
      <c r="R25" s="33" t="str">
        <f>[1]сед.тяг!BB7</f>
        <v>1450/1530</v>
      </c>
      <c r="S25" s="34" t="str">
        <f>[1]сед.тяг!BC7</f>
        <v xml:space="preserve">МКБ, МОБ, дв. КАМАЗ 740.705-300 (Е-5), ТНВД BOSCH, система нейтрализ. ОГ(AdBlue), Common Rail, выхлоп вверх, защ.кожух ТБ, ДЗК, тахограф российского стандарта с блоком СКЗИ (ADR), УВЭОС  </v>
      </c>
    </row>
    <row r="26" spans="1:19" s="22" customFormat="1" ht="38.25" customHeight="1" x14ac:dyDescent="0.2">
      <c r="A26" s="22" t="str">
        <f t="shared" si="0"/>
        <v>053504000060305050</v>
      </c>
      <c r="B26" s="53" t="s">
        <v>42</v>
      </c>
      <c r="C26" s="35">
        <f>VLOOKUP(B26,[1]сед.тяг!$A$6:$BM$35,2,FALSE)</f>
        <v>3526000</v>
      </c>
      <c r="D26" s="35">
        <f>VLOOKUP(B26,[1]сед.тяг!$A$6:$BC$35,4,FALSE)</f>
        <v>3593000</v>
      </c>
      <c r="E26" s="36">
        <f t="shared" ref="E26:E53" si="4">D26/C26</f>
        <v>1.0190017016449233</v>
      </c>
      <c r="F26" s="37">
        <f t="shared" si="3"/>
        <v>67000</v>
      </c>
      <c r="G26" s="27" t="str">
        <f>[1]сед.тяг!AQ8</f>
        <v>6х6</v>
      </c>
      <c r="H26" s="28">
        <f>[1]сед.тяг!AR8</f>
        <v>1</v>
      </c>
      <c r="I26" s="29">
        <f>[1]сед.тяг!AS8</f>
        <v>12.2</v>
      </c>
      <c r="J26" s="30">
        <f>[1]сед.тяг!AT8</f>
        <v>300</v>
      </c>
      <c r="K26" s="30">
        <f>[1]сед.тяг!AU8</f>
        <v>300</v>
      </c>
      <c r="L26" s="30" t="str">
        <f>[1]сед.тяг!AV8</f>
        <v>ZF9</v>
      </c>
      <c r="M26" s="31">
        <f>[1]сед.тяг!AW8</f>
        <v>6.53</v>
      </c>
      <c r="N26" s="32" t="str">
        <f>[1]сед.тяг!AX8</f>
        <v>─</v>
      </c>
      <c r="O26" s="33">
        <f>[1]сед.тяг!AY8</f>
        <v>1</v>
      </c>
      <c r="P26" s="33" t="str">
        <f>[1]сед.тяг!AZ8</f>
        <v>425/85R21</v>
      </c>
      <c r="Q26" s="33" t="str">
        <f>[1]сед.тяг!BA8</f>
        <v>210+350</v>
      </c>
      <c r="R26" s="33" t="str">
        <f>[1]сед.тяг!BB8</f>
        <v>1450/1530</v>
      </c>
      <c r="S26" s="34" t="str">
        <f>[1]сед.тяг!BC8</f>
        <v xml:space="preserve">МКБ, МОБ, дв. КАМАЗ 740.705-300 (Е-5), ТНВД BOSCH, система нейтрализ. ОГ(AdBlue), Common Rail, аэродин. козырек, ДЗК, тахограф российского стандарта с блоком СКЗИ, УВЭОС </v>
      </c>
    </row>
    <row r="27" spans="1:19" s="22" customFormat="1" ht="38.25" x14ac:dyDescent="0.2">
      <c r="A27" s="22" t="str">
        <f t="shared" si="0"/>
        <v>053504000060315050</v>
      </c>
      <c r="B27" s="53" t="s">
        <v>43</v>
      </c>
      <c r="C27" s="35">
        <f>VLOOKUP(B27,[1]сед.тяг!$A$6:$BM$35,2,FALSE)</f>
        <v>3554000</v>
      </c>
      <c r="D27" s="35">
        <f>VLOOKUP(B27,[1]сед.тяг!$A$6:$BC$35,4,FALSE)</f>
        <v>3621000</v>
      </c>
      <c r="E27" s="36">
        <f t="shared" si="4"/>
        <v>1.0188519977490151</v>
      </c>
      <c r="F27" s="37">
        <f t="shared" si="3"/>
        <v>67000</v>
      </c>
      <c r="G27" s="27" t="str">
        <f>[1]сед.тяг!AQ9</f>
        <v>6х6</v>
      </c>
      <c r="H27" s="28">
        <f>[1]сед.тяг!AR9</f>
        <v>1</v>
      </c>
      <c r="I27" s="29">
        <f>[1]сед.тяг!AS9</f>
        <v>12.2</v>
      </c>
      <c r="J27" s="30">
        <f>[1]сед.тяг!AT9</f>
        <v>300</v>
      </c>
      <c r="K27" s="30">
        <f>[1]сед.тяг!AU9</f>
        <v>300</v>
      </c>
      <c r="L27" s="30" t="str">
        <f>[1]сед.тяг!AV9</f>
        <v>ZF9</v>
      </c>
      <c r="M27" s="31">
        <f>[1]сед.тяг!AW9</f>
        <v>6.53</v>
      </c>
      <c r="N27" s="32" t="str">
        <f>[1]сед.тяг!AX9</f>
        <v>─</v>
      </c>
      <c r="O27" s="33">
        <f>[1]сед.тяг!AY9</f>
        <v>1</v>
      </c>
      <c r="P27" s="33" t="str">
        <f>[1]сед.тяг!AZ9</f>
        <v>425/85R21</v>
      </c>
      <c r="Q27" s="33" t="str">
        <f>[1]сед.тяг!BA9</f>
        <v>210+350</v>
      </c>
      <c r="R27" s="33" t="str">
        <f>[1]сед.тяг!BB9</f>
        <v>1450/1530</v>
      </c>
      <c r="S27" s="34" t="str">
        <f>[1]сед.тяг!BC9</f>
        <v xml:space="preserve">МКБ, МОБ, дв. КАМАЗ 740.705-300 (Е-5), ТНВД BOSCH, система нейтрализ. ОГ(AdBlue), Common Rail, аэродин. козырек, ДЗК, тахограф российского стандарта с блоком СКЗИ, УВЭОС, АСРДВШ ф. Camozzi </v>
      </c>
    </row>
    <row r="28" spans="1:19" s="21" customFormat="1" ht="51" customHeight="1" x14ac:dyDescent="0.2">
      <c r="A28" s="21" t="str">
        <f t="shared" si="0"/>
        <v>053504000069105050</v>
      </c>
      <c r="B28" s="54" t="s">
        <v>44</v>
      </c>
      <c r="C28" s="35">
        <f>VLOOKUP(B28,[1]сед.тяг!$A$6:$BM$35,2,FALSE)</f>
        <v>3571000</v>
      </c>
      <c r="D28" s="35">
        <f>VLOOKUP(B28,[1]сед.тяг!$A$6:$BC$35,4,FALSE)</f>
        <v>3651000</v>
      </c>
      <c r="E28" s="36">
        <f t="shared" si="4"/>
        <v>1.0224026883225987</v>
      </c>
      <c r="F28" s="37">
        <f t="shared" si="3"/>
        <v>80000</v>
      </c>
      <c r="G28" s="27" t="str">
        <f>[1]сед.тяг!AQ10</f>
        <v>6х6</v>
      </c>
      <c r="H28" s="28">
        <f>[1]сед.тяг!AR10</f>
        <v>1</v>
      </c>
      <c r="I28" s="29">
        <f>[1]сед.тяг!AS10</f>
        <v>12</v>
      </c>
      <c r="J28" s="30">
        <f>[1]сед.тяг!AT10</f>
        <v>300</v>
      </c>
      <c r="K28" s="30">
        <f>[1]сед.тяг!AU10</f>
        <v>300</v>
      </c>
      <c r="L28" s="30" t="str">
        <f>[1]сед.тяг!AV10</f>
        <v>ZF9</v>
      </c>
      <c r="M28" s="31">
        <f>[1]сед.тяг!AW10</f>
        <v>6.53</v>
      </c>
      <c r="N28" s="32" t="str">
        <f>[1]сед.тяг!AX10</f>
        <v>─</v>
      </c>
      <c r="O28" s="33">
        <f>[1]сед.тяг!AY10</f>
        <v>1</v>
      </c>
      <c r="P28" s="33" t="str">
        <f>[1]сед.тяг!AZ10</f>
        <v>425/85R21</v>
      </c>
      <c r="Q28" s="33" t="str">
        <f>[1]сед.тяг!BA10</f>
        <v>210+350</v>
      </c>
      <c r="R28" s="33" t="str">
        <f>[1]сед.тяг!BB10</f>
        <v>1450/1530</v>
      </c>
      <c r="S28" s="34" t="str">
        <f>[1]сед.тяг!BC10</f>
        <v xml:space="preserve">МКБ, МОБ, дв. КАМАЗ 740.705-300 (Е-5), ТНВД BOSCH, система нейтрализ. ОГ(AdBlue), Common Rail, КОМ ZF (OMFB) с насосом, выхл.вверх защ.кожух ТБ, ДЗК, тахограф российского стандарта с блоком СКЗИ (ADR), УВЭОС </v>
      </c>
    </row>
    <row r="29" spans="1:19" s="21" customFormat="1" ht="92.45" customHeight="1" x14ac:dyDescent="0.2">
      <c r="A29" s="21" t="str">
        <f t="shared" si="0"/>
        <v>054900000000148750</v>
      </c>
      <c r="B29" s="54" t="s">
        <v>45</v>
      </c>
      <c r="C29" s="35">
        <f>VLOOKUP(B29,[1]сед.тяг!$A$6:$BM$35,2,FALSE)</f>
        <v>4734000</v>
      </c>
      <c r="D29" s="35">
        <f>VLOOKUP(B29,[1]сед.тяг!$A$6:$BC$35,4,FALSE)</f>
        <v>4850000</v>
      </c>
      <c r="E29" s="36">
        <f t="shared" si="4"/>
        <v>1.024503591043515</v>
      </c>
      <c r="F29" s="37">
        <f t="shared" si="3"/>
        <v>116000</v>
      </c>
      <c r="G29" s="27" t="str">
        <f>[1]сед.тяг!AQ11</f>
        <v>4х2</v>
      </c>
      <c r="H29" s="28">
        <f>[1]сед.тяг!AR11</f>
        <v>2</v>
      </c>
      <c r="I29" s="29">
        <f>[1]сед.тяг!AS11</f>
        <v>11.12</v>
      </c>
      <c r="J29" s="30">
        <f>[1]сед.тяг!AT11</f>
        <v>401</v>
      </c>
      <c r="K29" s="30">
        <f>[1]сед.тяг!AU11</f>
        <v>401</v>
      </c>
      <c r="L29" s="30" t="str">
        <f>[1]сед.тяг!AV11</f>
        <v>ZF16</v>
      </c>
      <c r="M29" s="31">
        <f>[1]сед.тяг!AW11</f>
        <v>3.077</v>
      </c>
      <c r="N29" s="32" t="str">
        <f>[1]сед.тяг!AX11</f>
        <v>─</v>
      </c>
      <c r="O29" s="31">
        <f>[1]сед.тяг!AY11</f>
        <v>1</v>
      </c>
      <c r="P29" s="31" t="str">
        <f>[1]сед.тяг!AZ11</f>
        <v>315/70R22,5</v>
      </c>
      <c r="Q29" s="30">
        <f>[1]сед.тяг!BA11</f>
        <v>450</v>
      </c>
      <c r="R29" s="30">
        <f>[1]сед.тяг!BB11</f>
        <v>1150</v>
      </c>
      <c r="S29" s="55" t="str">
        <f>[1]сед.тяг!BC11</f>
        <v>дв. Mercedes-Benz OM457LA (Евро-5), система нейтрализ. ОГ (AdBlue), бак AdBlue 40 л, КПП ZF 16S2220 без интардера, зад. мост Daimler HL6 на пн.подвеске, МКБ, ECAS, EBS, ESP, ASR, каб. Daimler (низкая), пружин. подв. каб., кондиционер, отопитель каб. Webasto AT 2000 STC, тахограф российского стандарта с блоком СКЗИ (ADR), проблеск. маячки на крыше каб., ДЗК, без бок. огражд-я, УВЭОС</v>
      </c>
    </row>
    <row r="30" spans="1:19" s="21" customFormat="1" ht="79.150000000000006" customHeight="1" x14ac:dyDescent="0.2">
      <c r="A30" s="21" t="str">
        <f>"0"&amp;LEFT(B30,FIND("-",B30)-1)&amp;LEFT("00000000",8-ABS(IFERROR(FIND("-",B30,FIND("-",B30)+1),0)-FIND("-",B30))+1+IF(FIND("-",B30)=5,1,0))&amp;RIGHT(LEFT(B30,IFERROR(FIND("-",B30,FIND("-",B30)+1),0)-1),LEN(LEFT(B30,IFERROR(FIND("-",B30,FIND("-",B30)+1),0)-1))-FIND("-",B30))&amp;RIGHT(LEFT(B30,IFERROR(FIND("-",B30,FIND("-",B30)+1),0)+2),2)&amp;"50"</f>
        <v>054900000000328750</v>
      </c>
      <c r="B30" s="54" t="s">
        <v>46</v>
      </c>
      <c r="C30" s="35">
        <f>VLOOKUP(B30,[1]сед.тяг!$A$6:$BM$35,2,FALSE)</f>
        <v>4862000</v>
      </c>
      <c r="D30" s="35">
        <f>VLOOKUP(B30,[1]сед.тяг!$A$6:$BC$35,4,FALSE)</f>
        <v>4957000</v>
      </c>
      <c r="E30" s="36">
        <f>D30/C30</f>
        <v>1.0195392842451665</v>
      </c>
      <c r="F30" s="37">
        <f>D30-C30</f>
        <v>95000</v>
      </c>
      <c r="G30" s="27" t="str">
        <f>[1]сед.тяг!AQ12</f>
        <v>4х2</v>
      </c>
      <c r="H30" s="28">
        <f>[1]сед.тяг!AR12</f>
        <v>2</v>
      </c>
      <c r="I30" s="29" t="str">
        <f>[1]сед.тяг!AS12</f>
        <v>10,720-10,370</v>
      </c>
      <c r="J30" s="30">
        <f>[1]сед.тяг!AT12</f>
        <v>401</v>
      </c>
      <c r="K30" s="30">
        <f>[1]сед.тяг!AU12</f>
        <v>401</v>
      </c>
      <c r="L30" s="30" t="str">
        <f>[1]сед.тяг!AV12</f>
        <v>ZF16</v>
      </c>
      <c r="M30" s="31">
        <f>[1]сед.тяг!AW12</f>
        <v>3.077</v>
      </c>
      <c r="N30" s="32" t="str">
        <f>[1]сед.тяг!AX12</f>
        <v>─</v>
      </c>
      <c r="O30" s="31">
        <f>[1]сед.тяг!AY12</f>
        <v>1</v>
      </c>
      <c r="P30" s="31" t="str">
        <f>[1]сед.тяг!AZ12</f>
        <v>315/70R22,5</v>
      </c>
      <c r="Q30" s="30">
        <f>[1]сед.тяг!BA12</f>
        <v>700</v>
      </c>
      <c r="R30" s="30">
        <f>[1]сед.тяг!BB12</f>
        <v>1150</v>
      </c>
      <c r="S30" s="55" t="str">
        <f>[1]сед.тяг!BC12</f>
        <v>дв. Mercedes-Benz OM457LA (Евро-5), система нейтрализ. ОГ (AdBlue), бак AdBlue 70 л, КПП ZF 16S2220 без интардера, зад. мост Daimler HL6 на пн.подвеске, МКБ, ECAS, EBS, ESP, ASR, каб. Daimler (высокая), пружин. подв. каб., кондиционер, отопитель каб. Вебасто, тахограф российского стандарта с блоком СКЗИ, ДЗК, без бок. ограж-я, УВЭОС, утепл. каб., пер. ось Hande, аэродинамич. козырек</v>
      </c>
    </row>
    <row r="31" spans="1:19" s="21" customFormat="1" ht="79.150000000000006" customHeight="1" x14ac:dyDescent="0.2">
      <c r="A31" s="21" t="str">
        <f>"0"&amp;LEFT(B31,FIND("-",B31)-1)&amp;LEFT("00000000",8-ABS(IFERROR(FIND("-",B31,FIND("-",B31)+1),0)-FIND("-",B31))+1+IF(FIND("-",B31)=5,1,0))&amp;RIGHT(LEFT(B31,IFERROR(FIND("-",B31,FIND("-",B31)+1),0)-1),LEN(LEFT(B31,IFERROR(FIND("-",B31,FIND("-",B31)+1),0)-1))-FIND("-",B31))&amp;RIGHT(LEFT(B31,IFERROR(FIND("-",B31,FIND("-",B31)+1),0)+2),2)&amp;"50"</f>
        <v>054900000000338750</v>
      </c>
      <c r="B31" s="54" t="s">
        <v>47</v>
      </c>
      <c r="C31" s="35">
        <f>VLOOKUP(B31,[1]сед.тяг!$A$6:$BM$35,2,FALSE)</f>
        <v>4942000</v>
      </c>
      <c r="D31" s="35">
        <f>VLOOKUP(B31,[1]сед.тяг!$A$6:$BC$35,4,FALSE)</f>
        <v>5057000</v>
      </c>
      <c r="E31" s="36">
        <f>D31/C31</f>
        <v>1.0232699312019424</v>
      </c>
      <c r="F31" s="37">
        <f>D31-C31</f>
        <v>115000</v>
      </c>
      <c r="G31" s="27" t="str">
        <f>[1]сед.тяг!AQ13</f>
        <v>4х2</v>
      </c>
      <c r="H31" s="28">
        <f>[1]сед.тяг!AR13</f>
        <v>2</v>
      </c>
      <c r="I31" s="29" t="str">
        <f>[1]сед.тяг!AS13</f>
        <v>10,720-10,370</v>
      </c>
      <c r="J31" s="30">
        <f>[1]сед.тяг!AT13</f>
        <v>401</v>
      </c>
      <c r="K31" s="30">
        <f>[1]сед.тяг!AU13</f>
        <v>401</v>
      </c>
      <c r="L31" s="30" t="str">
        <f>[1]сед.тяг!AV13</f>
        <v>ZF
12АS</v>
      </c>
      <c r="M31" s="31">
        <f>[1]сед.тяг!AW13</f>
        <v>3.077</v>
      </c>
      <c r="N31" s="32" t="str">
        <f>[1]сед.тяг!AX13</f>
        <v>─</v>
      </c>
      <c r="O31" s="31">
        <f>[1]сед.тяг!AY13</f>
        <v>1</v>
      </c>
      <c r="P31" s="31" t="str">
        <f>[1]сед.тяг!AZ13</f>
        <v>315/70R22,5</v>
      </c>
      <c r="Q31" s="30">
        <f>[1]сед.тяг!BA13</f>
        <v>700</v>
      </c>
      <c r="R31" s="30">
        <f>[1]сед.тяг!BB13</f>
        <v>1150</v>
      </c>
      <c r="S31" s="55" t="str">
        <f>[1]сед.тяг!BC13</f>
        <v>дв. Mercedes-Benz OM457LA (Евро-5), система нейтрализ. ОГ (AdBlue), бак AdBlue 70 л, АКПП ZF 12AS2130 без интардера, зад. мост Daimler HL6 на пн.подвеске, МКБ, ECAS, EBS, ESP, ASR, каб. Daimler (высокая), пружин. подв. каб., кондиционер, отопитель каб. Вебасто, тахограф российского стандарта с блоком СКЗИ, ДЗК, без бок. ограж-я, УВЭОС, утепл. каб., пер. ось Hande, аэродинамич. козырек</v>
      </c>
    </row>
    <row r="32" spans="1:19" s="21" customFormat="1" ht="79.150000000000006" customHeight="1" x14ac:dyDescent="0.2">
      <c r="A32" s="21" t="str">
        <f t="shared" si="0"/>
        <v>054900000000248750</v>
      </c>
      <c r="B32" s="54" t="s">
        <v>48</v>
      </c>
      <c r="C32" s="35">
        <f>VLOOKUP(B32,[1]сед.тяг!$A$6:$BM$35,2,FALSE)</f>
        <v>4889000</v>
      </c>
      <c r="D32" s="35">
        <f>VLOOKUP(B32,[1]сед.тяг!$A$6:$BC$35,4,FALSE)</f>
        <v>4973000</v>
      </c>
      <c r="E32" s="36">
        <f t="shared" si="4"/>
        <v>1.0171814276948252</v>
      </c>
      <c r="F32" s="37">
        <f t="shared" si="3"/>
        <v>84000</v>
      </c>
      <c r="G32" s="27" t="str">
        <f>[1]сед.тяг!AQ14</f>
        <v>4х2</v>
      </c>
      <c r="H32" s="28">
        <f>[1]сед.тяг!AR14</f>
        <v>2</v>
      </c>
      <c r="I32" s="29">
        <f>[1]сед.тяг!AS14</f>
        <v>10.32</v>
      </c>
      <c r="J32" s="30">
        <f>[1]сед.тяг!AT14</f>
        <v>401</v>
      </c>
      <c r="K32" s="30">
        <f>[1]сед.тяг!AU14</f>
        <v>401</v>
      </c>
      <c r="L32" s="30" t="str">
        <f>[1]сед.тяг!AV14</f>
        <v>ZF16</v>
      </c>
      <c r="M32" s="31">
        <f>[1]сед.тяг!AW14</f>
        <v>3.077</v>
      </c>
      <c r="N32" s="32" t="str">
        <f>[1]сед.тяг!AX14</f>
        <v>─</v>
      </c>
      <c r="O32" s="31">
        <f>[1]сед.тяг!AY14</f>
        <v>1</v>
      </c>
      <c r="P32" s="31" t="str">
        <f>[1]сед.тяг!AZ14</f>
        <v>315/70R22,5</v>
      </c>
      <c r="Q32" s="31" t="str">
        <f>[1]сед.тяг!BA14</f>
        <v>700+450</v>
      </c>
      <c r="R32" s="30">
        <f>[1]сед.тяг!BB14</f>
        <v>1150</v>
      </c>
      <c r="S32" s="55" t="str">
        <f>[1]сед.тяг!BC14</f>
        <v>дв. Mercedes-Benz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 аэродинамич. козырек</v>
      </c>
    </row>
    <row r="33" spans="1:19" s="21" customFormat="1" ht="79.150000000000006" customHeight="1" x14ac:dyDescent="0.2">
      <c r="A33" s="21" t="str">
        <f t="shared" si="0"/>
        <v>054900000000258750</v>
      </c>
      <c r="B33" s="54" t="s">
        <v>49</v>
      </c>
      <c r="C33" s="35">
        <f>VLOOKUP(B33,[1]сед.тяг!$A$6:$BM$35,2,FALSE)</f>
        <v>4969000</v>
      </c>
      <c r="D33" s="35">
        <f>VLOOKUP(B33,[1]сед.тяг!$A$6:$BC$35,4,FALSE)</f>
        <v>5073000</v>
      </c>
      <c r="E33" s="36">
        <f t="shared" si="4"/>
        <v>1.0209297645401489</v>
      </c>
      <c r="F33" s="37">
        <f t="shared" si="3"/>
        <v>104000</v>
      </c>
      <c r="G33" s="27" t="str">
        <f>[1]сед.тяг!AQ15</f>
        <v>4х2</v>
      </c>
      <c r="H33" s="28">
        <f>[1]сед.тяг!AR15</f>
        <v>2</v>
      </c>
      <c r="I33" s="29">
        <f>[1]сед.тяг!AS15</f>
        <v>10.4</v>
      </c>
      <c r="J33" s="30">
        <f>[1]сед.тяг!AT15</f>
        <v>401</v>
      </c>
      <c r="K33" s="30">
        <f>[1]сед.тяг!AU15</f>
        <v>401</v>
      </c>
      <c r="L33" s="30" t="str">
        <f>[1]сед.тяг!AV15</f>
        <v>ZF
12АS</v>
      </c>
      <c r="M33" s="31">
        <f>[1]сед.тяг!AW15</f>
        <v>3.077</v>
      </c>
      <c r="N33" s="32" t="str">
        <f>[1]сед.тяг!AX15</f>
        <v>─</v>
      </c>
      <c r="O33" s="31">
        <f>[1]сед.тяг!AY15</f>
        <v>1</v>
      </c>
      <c r="P33" s="31" t="str">
        <f>[1]сед.тяг!AZ15</f>
        <v>315/70R22,5</v>
      </c>
      <c r="Q33" s="31" t="str">
        <f>[1]сед.тяг!BA15</f>
        <v>700+450</v>
      </c>
      <c r="R33" s="30">
        <f>[1]сед.тяг!BB15</f>
        <v>1150</v>
      </c>
      <c r="S33" s="55" t="str">
        <f>[1]сед.тяг!BC15</f>
        <v>дв. Mercedes-Benz OM457LA (Евро-5), система нейтрализ. ОГ (AdBlue), бак AdBlue 70л., АКПП ZF 12AS2130 без интардера, зад. мост Daimler HL6 на пн. 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 аэродинамич. козырек</v>
      </c>
    </row>
    <row r="34" spans="1:19" s="21" customFormat="1" ht="79.150000000000006" customHeight="1" x14ac:dyDescent="0.2">
      <c r="A34" s="21" t="str">
        <f>"0"&amp;LEFT(B34,FIND("-",B34)-1)&amp;LEFT("00000000",8-ABS(IFERROR(FIND("-",B34,FIND("-",B34)+1),0)-FIND("-",B34))+1+IF(FIND("-",B34)=5,1,0))&amp;RIGHT(LEFT(B34,IFERROR(FIND("-",B34,FIND("-",B34)+1),0)-1),LEN(LEFT(B34,IFERROR(FIND("-",B34,FIND("-",B34)+1),0)-1))-FIND("-",B34))&amp;RIGHT(LEFT(B34,IFERROR(FIND("-",B34,FIND("-",B34)+1),0)+2),2)&amp;"50"</f>
        <v>054901000000049250</v>
      </c>
      <c r="B34" s="54" t="s">
        <v>50</v>
      </c>
      <c r="C34" s="35">
        <f>VLOOKUP(B34,[1]сед.тяг!$A$6:$BM$35,2,FALSE)</f>
        <v>6333000</v>
      </c>
      <c r="D34" s="35">
        <f>VLOOKUP(B34,[1]сед.тяг!$A$6:$BC$35,4,FALSE)</f>
        <v>6333000</v>
      </c>
      <c r="E34" s="218">
        <f>D34/C34</f>
        <v>1</v>
      </c>
      <c r="F34" s="37">
        <f>D34-C34</f>
        <v>0</v>
      </c>
      <c r="G34" s="27" t="str">
        <f>[1]сед.тяг!AQ16</f>
        <v>4х2</v>
      </c>
      <c r="H34" s="28">
        <f>[1]сед.тяг!AR16</f>
        <v>2</v>
      </c>
      <c r="I34" s="29">
        <f>[1]сед.тяг!AS16</f>
        <v>10.43</v>
      </c>
      <c r="J34" s="30">
        <f>[1]сед.тяг!AT16</f>
        <v>450</v>
      </c>
      <c r="K34" s="30">
        <f>[1]сед.тяг!AU16</f>
        <v>450</v>
      </c>
      <c r="L34" s="30" t="str">
        <f>[1]сед.тяг!AV16</f>
        <v>ZF 12TX</v>
      </c>
      <c r="M34" s="31">
        <f>[1]сед.тяг!AW16</f>
        <v>2.278</v>
      </c>
      <c r="N34" s="32" t="str">
        <f>[1]сед.тяг!AX16</f>
        <v>─</v>
      </c>
      <c r="O34" s="31">
        <f>[1]сед.тяг!AY16</f>
        <v>2</v>
      </c>
      <c r="P34" s="31" t="str">
        <f>[1]сед.тяг!AZ16</f>
        <v>315/70R22,5</v>
      </c>
      <c r="Q34" s="31" t="str">
        <f>[1]сед.тяг!BA16</f>
        <v>800+600</v>
      </c>
      <c r="R34" s="30">
        <f>[1]сед.тяг!BB16</f>
        <v>1150</v>
      </c>
      <c r="S34" s="55" t="str">
        <f>[1]сед.тяг!BC16</f>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v>
      </c>
    </row>
    <row r="35" spans="1:19" s="21" customFormat="1" ht="79.150000000000006" customHeight="1" x14ac:dyDescent="0.2">
      <c r="B35" s="54" t="s">
        <v>51</v>
      </c>
      <c r="C35" s="35">
        <f>VLOOKUP(B35,[1]сед.тяг!$A$6:$BM$35,2,FALSE)</f>
        <v>6318000</v>
      </c>
      <c r="D35" s="35">
        <f>VLOOKUP(B35,[1]сед.тяг!$A$6:$BC$35,4,FALSE)</f>
        <v>6318000</v>
      </c>
      <c r="E35" s="218">
        <f>D35/C35</f>
        <v>1</v>
      </c>
      <c r="F35" s="37">
        <f>D35-C35</f>
        <v>0</v>
      </c>
      <c r="G35" s="27" t="str">
        <f>[1]сед.тяг!AQ17</f>
        <v>4х2</v>
      </c>
      <c r="H35" s="27">
        <f>[1]сед.тяг!AR17</f>
        <v>2</v>
      </c>
      <c r="I35" s="27">
        <f>[1]сед.тяг!AS17</f>
        <v>10.95</v>
      </c>
      <c r="J35" s="27">
        <f>[1]сед.тяг!AT17</f>
        <v>450</v>
      </c>
      <c r="K35" s="27">
        <f>[1]сед.тяг!AU17</f>
        <v>450</v>
      </c>
      <c r="L35" s="27" t="str">
        <f>[1]сед.тяг!AV17</f>
        <v>ZF 12TX</v>
      </c>
      <c r="M35" s="27">
        <f>[1]сед.тяг!AW17</f>
        <v>2.278</v>
      </c>
      <c r="N35" s="27" t="str">
        <f>[1]сед.тяг!AX17</f>
        <v>─</v>
      </c>
      <c r="O35" s="27">
        <f>[1]сед.тяг!AY17</f>
        <v>2</v>
      </c>
      <c r="P35" s="27" t="str">
        <f>[1]сед.тяг!AZ17</f>
        <v>315/70R22,5</v>
      </c>
      <c r="Q35" s="27">
        <f>[1]сед.тяг!BA17</f>
        <v>800</v>
      </c>
      <c r="R35" s="27">
        <f>[1]сед.тяг!BB17</f>
        <v>1150</v>
      </c>
      <c r="S35" s="56" t="str">
        <f>[1]сед.тяг!BC17</f>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ДЗК, тахограф российского стандарта с блоком СКЗИ, электронасос МОК, ИТИС, мультимедиа БИС, УВЭОС, холодильник</v>
      </c>
    </row>
    <row r="36" spans="1:19" s="21" customFormat="1" ht="38.25" customHeight="1" x14ac:dyDescent="0.2">
      <c r="A36" s="21" t="str">
        <f t="shared" si="0"/>
        <v>065116000070104850</v>
      </c>
      <c r="B36" s="54" t="s">
        <v>52</v>
      </c>
      <c r="C36" s="35">
        <f>VLOOKUP(B36,[1]сед.тяг!$A$6:$BM$35,2,FALSE)</f>
        <v>3368000</v>
      </c>
      <c r="D36" s="35">
        <f>VLOOKUP(B36,[1]сед.тяг!$A$6:$BC$35,4,FALSE)</f>
        <v>3439000</v>
      </c>
      <c r="E36" s="36">
        <f t="shared" si="4"/>
        <v>1.0210807600950118</v>
      </c>
      <c r="F36" s="37">
        <f t="shared" si="3"/>
        <v>71000</v>
      </c>
      <c r="G36" s="27" t="str">
        <f>[1]сед.тяг!AQ18</f>
        <v>6х4</v>
      </c>
      <c r="H36" s="28">
        <f>[1]сед.тяг!AR18</f>
        <v>2</v>
      </c>
      <c r="I36" s="29">
        <f>[1]сед.тяг!AS18</f>
        <v>15.5</v>
      </c>
      <c r="J36" s="30">
        <f>[1]сед.тяг!AT18</f>
        <v>300</v>
      </c>
      <c r="K36" s="30">
        <f>[1]сед.тяг!AU18</f>
        <v>292</v>
      </c>
      <c r="L36" s="30" t="str">
        <f>[1]сед.тяг!AV18</f>
        <v>ZF9</v>
      </c>
      <c r="M36" s="31">
        <f>[1]сед.тяг!AW18</f>
        <v>5.94</v>
      </c>
      <c r="N36" s="32" t="str">
        <f>[1]сед.тяг!AX18</f>
        <v>─</v>
      </c>
      <c r="O36" s="33">
        <f>[1]сед.тяг!AY18</f>
        <v>1</v>
      </c>
      <c r="P36" s="33" t="str">
        <f>[1]сед.тяг!AZ18</f>
        <v>11R22,5</v>
      </c>
      <c r="Q36" s="33">
        <f>[1]сед.тяг!BA18</f>
        <v>350</v>
      </c>
      <c r="R36" s="33" t="str">
        <f>[1]сед.тяг!BB18</f>
        <v>1255/1330</v>
      </c>
      <c r="S36" s="34" t="str">
        <f>[1]сед.тяг!BC18</f>
        <v>МКБ, МОБ, дв. Cummins ISB6.7E5 300 (Е-5), ТНВД BOSCH, система нейтрализ. ОГ(AdBlue), ДЗК, аэродинам.козырек, тахограф российского стандарта с блоком СКЗИ, УВЭОС, рестайлинг 2</v>
      </c>
    </row>
    <row r="37" spans="1:19" s="21" customFormat="1" ht="51" customHeight="1" x14ac:dyDescent="0.2">
      <c r="A37" s="21" t="str">
        <f t="shared" si="0"/>
        <v>065116000060204850</v>
      </c>
      <c r="B37" s="54" t="s">
        <v>53</v>
      </c>
      <c r="C37" s="35">
        <f>VLOOKUP(B37,[1]сед.тяг!$A$6:$BM$35,2,FALSE)</f>
        <v>3423000</v>
      </c>
      <c r="D37" s="35">
        <f>VLOOKUP(B37,[1]сед.тяг!$A$6:$BC$35,4,FALSE)</f>
        <v>3494000</v>
      </c>
      <c r="E37" s="36">
        <f t="shared" si="4"/>
        <v>1.0207420391469471</v>
      </c>
      <c r="F37" s="37">
        <f t="shared" si="3"/>
        <v>71000</v>
      </c>
      <c r="G37" s="27" t="str">
        <f>[1]сед.тяг!AQ19</f>
        <v>6х4</v>
      </c>
      <c r="H37" s="28">
        <f>[1]сед.тяг!AR19</f>
        <v>2</v>
      </c>
      <c r="I37" s="29">
        <f>[1]сед.тяг!AS19</f>
        <v>15.5</v>
      </c>
      <c r="J37" s="30">
        <f>[1]сед.тяг!AT19</f>
        <v>300</v>
      </c>
      <c r="K37" s="30">
        <f>[1]сед.тяг!AU19</f>
        <v>292</v>
      </c>
      <c r="L37" s="30" t="str">
        <f>[1]сед.тяг!AV19</f>
        <v>ZF9</v>
      </c>
      <c r="M37" s="31">
        <f>[1]сед.тяг!AW19</f>
        <v>5.43</v>
      </c>
      <c r="N37" s="32" t="str">
        <f>[1]сед.тяг!AX19</f>
        <v>─</v>
      </c>
      <c r="O37" s="33">
        <f>[1]сед.тяг!AY19</f>
        <v>1</v>
      </c>
      <c r="P37" s="33" t="str">
        <f>[1]сед.тяг!AZ19</f>
        <v>275/70R22,5</v>
      </c>
      <c r="Q37" s="33">
        <f>[1]сед.тяг!BA19</f>
        <v>350</v>
      </c>
      <c r="R37" s="33" t="str">
        <f>[1]сед.тяг!BB19</f>
        <v>1200/1200</v>
      </c>
      <c r="S37" s="34" t="str">
        <f>[1]сед.тяг!BC19</f>
        <v>МКБ, МОБ, дв. Cummins ISB6.7E5 300 (Е-5), ТНВД BOSCH, система нейтрализ. ОГ(AdBlue), аэродинам.козырек, ДЗК, зад. вед. мосты на пневм. подвеске, отопитель каб., тахограф российского стандарта с блоком СКЗИ, УВЭОС</v>
      </c>
    </row>
    <row r="38" spans="1:19" s="21" customFormat="1" ht="38.25" customHeight="1" x14ac:dyDescent="0.2">
      <c r="A38" s="21" t="str">
        <f t="shared" si="0"/>
        <v>065116000069124850</v>
      </c>
      <c r="B38" s="54" t="s">
        <v>54</v>
      </c>
      <c r="C38" s="35">
        <f>VLOOKUP(B38,[1]сед.тяг!$A$6:$BM$35,2,FALSE)</f>
        <v>3355000</v>
      </c>
      <c r="D38" s="35">
        <f>VLOOKUP(B38,[1]сед.тяг!$A$6:$BC$35,4,FALSE)</f>
        <v>3422000</v>
      </c>
      <c r="E38" s="36">
        <f t="shared" si="4"/>
        <v>1.0199701937406855</v>
      </c>
      <c r="F38" s="37">
        <f t="shared" si="3"/>
        <v>67000</v>
      </c>
      <c r="G38" s="27" t="str">
        <f>[1]сед.тяг!AQ20</f>
        <v>6х4</v>
      </c>
      <c r="H38" s="28">
        <f>[1]сед.тяг!AR20</f>
        <v>2</v>
      </c>
      <c r="I38" s="29">
        <f>[1]сед.тяг!AS20</f>
        <v>15.5</v>
      </c>
      <c r="J38" s="30">
        <f>[1]сед.тяг!AT20</f>
        <v>300</v>
      </c>
      <c r="K38" s="30">
        <f>[1]сед.тяг!AU20</f>
        <v>292</v>
      </c>
      <c r="L38" s="30" t="str">
        <f>[1]сед.тяг!AV20</f>
        <v>ZF9</v>
      </c>
      <c r="M38" s="31">
        <f>[1]сед.тяг!AW20</f>
        <v>6.53</v>
      </c>
      <c r="N38" s="32" t="str">
        <f>[1]сед.тяг!AX20</f>
        <v>─</v>
      </c>
      <c r="O38" s="33">
        <f>[1]сед.тяг!AY20</f>
        <v>1</v>
      </c>
      <c r="P38" s="33" t="str">
        <f>[1]сед.тяг!AZ20</f>
        <v>11R22,5</v>
      </c>
      <c r="Q38" s="33">
        <f>[1]сед.тяг!BA20</f>
        <v>350</v>
      </c>
      <c r="R38" s="33" t="str">
        <f>[1]сед.тяг!BB20</f>
        <v>1255/1330</v>
      </c>
      <c r="S38" s="34" t="str">
        <f>[1]сед.тяг!BC20</f>
        <v xml:space="preserve">МКБ, МОБ, дв. Cummins ISB6.7E5 300 (Е-5), ТНВД BOSCH, система нейтрализ. ОГ(AdBlue), выхлоп вверх, защ. кожух ТБ, ДЗК, тахограф российского стандарта с блоком СКЗИ (ADR), УВЭОС </v>
      </c>
    </row>
    <row r="39" spans="1:19" s="22" customFormat="1" ht="51" customHeight="1" x14ac:dyDescent="0.2">
      <c r="A39" s="22" t="str">
        <f t="shared" si="0"/>
        <v>065116000069134850</v>
      </c>
      <c r="B39" s="53" t="s">
        <v>55</v>
      </c>
      <c r="C39" s="35">
        <f>VLOOKUP(B39,[1]сед.тяг!$A$6:$BM$35,2,FALSE)</f>
        <v>3393000</v>
      </c>
      <c r="D39" s="35">
        <f>VLOOKUP(B39,[1]сед.тяг!$A$6:$BC$35,4,FALSE)</f>
        <v>3474000</v>
      </c>
      <c r="E39" s="36">
        <f t="shared" si="4"/>
        <v>1.0238726790450929</v>
      </c>
      <c r="F39" s="37">
        <f t="shared" si="3"/>
        <v>81000</v>
      </c>
      <c r="G39" s="27" t="str">
        <f>[1]сед.тяг!AQ21</f>
        <v>6х4</v>
      </c>
      <c r="H39" s="28">
        <f>[1]сед.тяг!AR21</f>
        <v>2</v>
      </c>
      <c r="I39" s="29">
        <f>[1]сед.тяг!AS21</f>
        <v>15.5</v>
      </c>
      <c r="J39" s="30">
        <f>[1]сед.тяг!AT21</f>
        <v>300</v>
      </c>
      <c r="K39" s="30">
        <f>[1]сед.тяг!AU21</f>
        <v>292</v>
      </c>
      <c r="L39" s="30" t="str">
        <f>[1]сед.тяг!AV21</f>
        <v>ZF9</v>
      </c>
      <c r="M39" s="31">
        <f>[1]сед.тяг!AW21</f>
        <v>6.53</v>
      </c>
      <c r="N39" s="32" t="str">
        <f>[1]сед.тяг!AX21</f>
        <v>─</v>
      </c>
      <c r="O39" s="33">
        <f>[1]сед.тяг!AY21</f>
        <v>1</v>
      </c>
      <c r="P39" s="33" t="str">
        <f>[1]сед.тяг!AZ21</f>
        <v>11R22,5</v>
      </c>
      <c r="Q39" s="33">
        <f>[1]сед.тяг!BA21</f>
        <v>350</v>
      </c>
      <c r="R39" s="33" t="str">
        <f>[1]сед.тяг!BB21</f>
        <v>1255/1330</v>
      </c>
      <c r="S39" s="34" t="str">
        <f>[1]сед.тяг!BC21</f>
        <v xml:space="preserve">МКБ, МОБ, дв. Cummins ISB6.7E5 300 (Е-5), ТНВД BOSCH, система нейтрализ. ОГ(AdBlue), КОМ ZF  (OMFB) c  насосом, выхлоп вверх, защ кожух ТБ, ДЗК, тахограф российского стандарта с блоком СКЗИ (ADR), УВЭОС </v>
      </c>
    </row>
    <row r="40" spans="1:19" s="22" customFormat="1" ht="105.6" customHeight="1" x14ac:dyDescent="0.2">
      <c r="A40" s="22" t="str">
        <f t="shared" si="0"/>
        <v>065206000000058750</v>
      </c>
      <c r="B40" s="53" t="s">
        <v>56</v>
      </c>
      <c r="C40" s="35">
        <f>VLOOKUP(B40,[1]сед.тяг!$A$6:$BM$35,2,FALSE)</f>
        <v>5632000</v>
      </c>
      <c r="D40" s="35">
        <f>VLOOKUP(B40,[1]сед.тяг!$A$6:$BC$35,4,FALSE)</f>
        <v>5749000</v>
      </c>
      <c r="E40" s="36">
        <f t="shared" si="4"/>
        <v>1.0207741477272727</v>
      </c>
      <c r="F40" s="37">
        <f t="shared" si="3"/>
        <v>117000</v>
      </c>
      <c r="G40" s="27" t="str">
        <f>[1]сед.тяг!AQ22</f>
        <v>6х4</v>
      </c>
      <c r="H40" s="27">
        <f>[1]сед.тяг!AR22</f>
        <v>2</v>
      </c>
      <c r="I40" s="27">
        <f>[1]сед.тяг!AS22</f>
        <v>16.850000000000001</v>
      </c>
      <c r="J40" s="27">
        <f>[1]сед.тяг!AT22</f>
        <v>401</v>
      </c>
      <c r="K40" s="27">
        <f>[1]сед.тяг!AU22</f>
        <v>401</v>
      </c>
      <c r="L40" s="27" t="str">
        <f>[1]сед.тяг!AV22</f>
        <v>ZF
12АS</v>
      </c>
      <c r="M40" s="27">
        <f>[1]сед.тяг!AW22</f>
        <v>3.7</v>
      </c>
      <c r="N40" s="32" t="str">
        <f>[1]сед.тяг!AX22</f>
        <v>-</v>
      </c>
      <c r="O40" s="27">
        <f>[1]сед.тяг!AY22</f>
        <v>1</v>
      </c>
      <c r="P40" s="27" t="str">
        <f>[1]сед.тяг!AZ22</f>
        <v>315/80R22,5</v>
      </c>
      <c r="Q40" s="27">
        <f>[1]сед.тяг!BA22</f>
        <v>400</v>
      </c>
      <c r="R40" s="27">
        <f>[1]сед.тяг!BB22</f>
        <v>1300</v>
      </c>
      <c r="S40" s="56" t="str">
        <f>[1]сед.тяг!BC22</f>
        <v>дв. Mercedes-Benz OM457LA (Евро-5), система нейтрализ. ОГ(AdBlue), КПП ZF 12АS2135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КОМ ZF (OMFB),  защ. кожух т.бака, защита электропроводки, проблеск. маячки, кнопка авар-го откл-я массы в каб., УВЭОС</v>
      </c>
    </row>
    <row r="41" spans="1:19" s="22" customFormat="1" ht="92.45" customHeight="1" x14ac:dyDescent="0.2">
      <c r="A41" s="22" t="str">
        <f t="shared" si="0"/>
        <v>065206000000068750</v>
      </c>
      <c r="B41" s="53" t="s">
        <v>57</v>
      </c>
      <c r="C41" s="35">
        <f>VLOOKUP(B41,[1]сед.тяг!$A$6:$BM$35,2,FALSE)</f>
        <v>5597000</v>
      </c>
      <c r="D41" s="35">
        <f>VLOOKUP(B41,[1]сед.тяг!$A$6:$BC$35,4,FALSE)</f>
        <v>5727000</v>
      </c>
      <c r="E41" s="36">
        <f t="shared" si="4"/>
        <v>1.0232267286046095</v>
      </c>
      <c r="F41" s="37">
        <f t="shared" si="3"/>
        <v>130000</v>
      </c>
      <c r="G41" s="27" t="str">
        <f>[1]сед.тяг!AQ23</f>
        <v>6х4</v>
      </c>
      <c r="H41" s="27">
        <f>[1]сед.тяг!AR23</f>
        <v>2</v>
      </c>
      <c r="I41" s="27">
        <f>[1]сед.тяг!AS23</f>
        <v>17.149999999999999</v>
      </c>
      <c r="J41" s="27">
        <f>[1]сед.тяг!AT23</f>
        <v>401</v>
      </c>
      <c r="K41" s="27">
        <f>[1]сед.тяг!AU23</f>
        <v>401</v>
      </c>
      <c r="L41" s="27" t="str">
        <f>[1]сед.тяг!AV23</f>
        <v>ZF
12АS</v>
      </c>
      <c r="M41" s="27">
        <f>[1]сед.тяг!AW23</f>
        <v>3.7</v>
      </c>
      <c r="N41" s="32" t="str">
        <f>[1]сед.тяг!AX23</f>
        <v>-</v>
      </c>
      <c r="O41" s="27">
        <f>[1]сед.тяг!AY23</f>
        <v>1</v>
      </c>
      <c r="P41" s="27" t="str">
        <f>[1]сед.тяг!AZ23</f>
        <v>315/80R22,5</v>
      </c>
      <c r="Q41" s="27">
        <f>[1]сед.тяг!BA23</f>
        <v>400</v>
      </c>
      <c r="R41" s="27">
        <f>[1]сед.тяг!BB23</f>
        <v>1300</v>
      </c>
      <c r="S41" s="56" t="str">
        <f>[1]сед.тяг!BC23</f>
        <v>дв. Mercedes-Benz OM457LA (Евро-5), система нейтрализ. ОГ(AdBlue), КПП ZF 12АS2130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УВЭОС</v>
      </c>
    </row>
    <row r="42" spans="1:19" s="22" customFormat="1" ht="51" x14ac:dyDescent="0.2">
      <c r="B42" s="53" t="s">
        <v>58</v>
      </c>
      <c r="C42" s="35">
        <f>VLOOKUP(B42,[1]сед.тяг!$A$6:$BM$35,2,FALSE)</f>
        <v>5560000</v>
      </c>
      <c r="D42" s="35">
        <f>VLOOKUP(B42,[1]сед.тяг!$A$6:$BC$35,4,FALSE)</f>
        <v>5670000</v>
      </c>
      <c r="E42" s="36">
        <f>D42/C42</f>
        <v>1.0197841726618706</v>
      </c>
      <c r="F42" s="37">
        <f>D42-C42</f>
        <v>110000</v>
      </c>
      <c r="G42" s="27" t="str">
        <f>[1]сед.тяг!AQ24</f>
        <v>6х4</v>
      </c>
      <c r="H42" s="27">
        <f>[1]сед.тяг!AR24</f>
        <v>2</v>
      </c>
      <c r="I42" s="27">
        <f>[1]сед.тяг!AS24</f>
        <v>16.75</v>
      </c>
      <c r="J42" s="27">
        <f>[1]сед.тяг!AT24</f>
        <v>428</v>
      </c>
      <c r="K42" s="27">
        <f>[1]сед.тяг!AU24</f>
        <v>428</v>
      </c>
      <c r="L42" s="27" t="str">
        <f>[1]сед.тяг!AV24</f>
        <v>ZF16</v>
      </c>
      <c r="M42" s="27">
        <f>[1]сед.тяг!AW24</f>
        <v>3.7</v>
      </c>
      <c r="N42" s="27" t="str">
        <f>[1]сед.тяг!AX24</f>
        <v>-</v>
      </c>
      <c r="O42" s="27">
        <f>[1]сед.тяг!AY24</f>
        <v>1</v>
      </c>
      <c r="P42" s="27" t="str">
        <f>[1]сед.тяг!AZ24</f>
        <v>315/80R22,5</v>
      </c>
      <c r="Q42" s="27" t="str">
        <f>[1]сед.тяг!BA24</f>
        <v>2х300</v>
      </c>
      <c r="R42" s="27" t="str">
        <f>[1]сед.тяг!BB24</f>
        <v>1300/1340</v>
      </c>
      <c r="S42" s="56" t="str">
        <f>[1]сед.тяг!BC24</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УВЭОС</v>
      </c>
    </row>
    <row r="43" spans="1:19" s="22" customFormat="1" ht="51" x14ac:dyDescent="0.2">
      <c r="B43" s="53" t="s">
        <v>59</v>
      </c>
      <c r="C43" s="35">
        <f>VLOOKUP(B43,[1]сед.тяг!$A$6:$BM$35,2,FALSE)</f>
        <v>5560000</v>
      </c>
      <c r="D43" s="35">
        <f>VLOOKUP(B43,[1]сед.тяг!$A$6:$BC$35,4,FALSE)</f>
        <v>5670000</v>
      </c>
      <c r="E43" s="36">
        <f>D43/C43</f>
        <v>1.0197841726618706</v>
      </c>
      <c r="F43" s="37">
        <f>D43-C43</f>
        <v>110000</v>
      </c>
      <c r="G43" s="27" t="str">
        <f>[1]сед.тяг!AQ25</f>
        <v>6х4</v>
      </c>
      <c r="H43" s="27">
        <f>[1]сед.тяг!AR25</f>
        <v>2</v>
      </c>
      <c r="I43" s="27">
        <f>[1]сед.тяг!AS25</f>
        <v>16.75</v>
      </c>
      <c r="J43" s="27">
        <f>[1]сед.тяг!AT25</f>
        <v>428</v>
      </c>
      <c r="K43" s="27">
        <f>[1]сед.тяг!AU25</f>
        <v>428</v>
      </c>
      <c r="L43" s="27" t="str">
        <f>[1]сед.тяг!AV25</f>
        <v>ZF16</v>
      </c>
      <c r="M43" s="27">
        <f>[1]сед.тяг!AW25</f>
        <v>3.7</v>
      </c>
      <c r="N43" s="27" t="str">
        <f>[1]сед.тяг!AX25</f>
        <v>-</v>
      </c>
      <c r="O43" s="27">
        <f>[1]сед.тяг!AY25</f>
        <v>1</v>
      </c>
      <c r="P43" s="27" t="str">
        <f>[1]сед.тяг!AZ25</f>
        <v>315/80R22,5</v>
      </c>
      <c r="Q43" s="27" t="str">
        <f>[1]сед.тяг!BA25</f>
        <v>2х300</v>
      </c>
      <c r="R43" s="27" t="str">
        <f>[1]сед.тяг!BB25</f>
        <v>1300/1340</v>
      </c>
      <c r="S43" s="56" t="str">
        <f>[1]сед.тяг!BC25</f>
        <v>дв. Mercedes-Benz OM457LA (Евро-5), система нейтрализ. ОГ(AdBlue), КПП ZF 16S2220, вед. мосты Hande на пн.подвеске, МКБ, МОБ, ECAS, EBS, ESP, ASR, кабина Daimler (низкая), кондиционер, отопитель каб. Webasto AT 2000 STC, тахограф российского стандарта с блоком СКЗИ, УВЭОС</v>
      </c>
    </row>
    <row r="44" spans="1:19" s="22" customFormat="1" ht="79.150000000000006" customHeight="1" x14ac:dyDescent="0.2">
      <c r="A44" s="22" t="str">
        <f t="shared" si="0"/>
        <v>065209000000018750</v>
      </c>
      <c r="B44" s="53" t="s">
        <v>60</v>
      </c>
      <c r="C44" s="35">
        <f>VLOOKUP(B44,[1]сед.тяг!$A$6:$BM$35,2,FALSE)</f>
        <v>5564000</v>
      </c>
      <c r="D44" s="35">
        <f>VLOOKUP(B44,[1]сед.тяг!$A$6:$BC$35,4,FALSE)</f>
        <v>5675000</v>
      </c>
      <c r="E44" s="36">
        <f t="shared" si="4"/>
        <v>1.0199496764917326</v>
      </c>
      <c r="F44" s="37">
        <f t="shared" si="3"/>
        <v>111000</v>
      </c>
      <c r="G44" s="27" t="str">
        <f>[1]сед.тяг!AQ26</f>
        <v>6x2-2</v>
      </c>
      <c r="H44" s="28">
        <f>[1]сед.тяг!AR26</f>
        <v>2</v>
      </c>
      <c r="I44" s="29">
        <f>[1]сед.тяг!AS26</f>
        <v>17.16</v>
      </c>
      <c r="J44" s="30">
        <f>[1]сед.тяг!AT26</f>
        <v>401</v>
      </c>
      <c r="K44" s="30">
        <f>[1]сед.тяг!AU26</f>
        <v>401</v>
      </c>
      <c r="L44" s="30" t="str">
        <f>[1]сед.тяг!AV26</f>
        <v>ZF16</v>
      </c>
      <c r="M44" s="31">
        <f>[1]сед.тяг!AW26</f>
        <v>3.077</v>
      </c>
      <c r="N44" s="32" t="str">
        <f>[1]сед.тяг!AX26</f>
        <v>─</v>
      </c>
      <c r="O44" s="33">
        <f>[1]сед.тяг!AY26</f>
        <v>1</v>
      </c>
      <c r="P44" s="33" t="str">
        <f>[1]сед.тяг!AZ26</f>
        <v>315/70R22,5</v>
      </c>
      <c r="Q44" s="33">
        <f>[1]сед.тяг!BA26</f>
        <v>500</v>
      </c>
      <c r="R44" s="33">
        <f>[1]сед.тяг!BB26</f>
        <v>1150</v>
      </c>
      <c r="S44" s="34" t="str">
        <f>[1]сед.тяг!BC26</f>
        <v>дв. Mercedes-Benz OM457LA (Евро-5), система нейтрализ. ОГ (AdBlue), бак AdBlue 70 л, КПП ZF 16S2220 без интардера, вед. мост Daimler HL6 на пн.подвеске, МКБ, ECAS, EBS, ESP, ASR, задняя подъемная ось, каб. Daimler (высокая), аэродин. козырек, кондиционер, отопитель каб. Webasto AT 2000 STC, тахограф российского стандарта с блоком СКЗИ, ДЗК, УВЭОС</v>
      </c>
    </row>
    <row r="45" spans="1:19" s="22" customFormat="1" ht="79.150000000000006" customHeight="1" x14ac:dyDescent="0.2">
      <c r="A45" s="22" t="str">
        <f t="shared" si="0"/>
        <v>065209000000028750</v>
      </c>
      <c r="B45" s="53" t="s">
        <v>61</v>
      </c>
      <c r="C45" s="35">
        <f>VLOOKUP(B45,[1]сед.тяг!$A$6:$BM$35,2,FALSE)</f>
        <v>5644000</v>
      </c>
      <c r="D45" s="35">
        <f>VLOOKUP(B45,[1]сед.тяг!$A$6:$BC$35,4,FALSE)</f>
        <v>5775000</v>
      </c>
      <c r="E45" s="36">
        <f t="shared" si="4"/>
        <v>1.023210489014883</v>
      </c>
      <c r="F45" s="37">
        <f t="shared" si="3"/>
        <v>131000</v>
      </c>
      <c r="G45" s="27" t="str">
        <f>[1]сед.тяг!AQ27</f>
        <v>6x2-2</v>
      </c>
      <c r="H45" s="28">
        <f>[1]сед.тяг!AR27</f>
        <v>2</v>
      </c>
      <c r="I45" s="29">
        <f>[1]сед.тяг!AS27</f>
        <v>17.16</v>
      </c>
      <c r="J45" s="30">
        <f>[1]сед.тяг!AT27</f>
        <v>401</v>
      </c>
      <c r="K45" s="30">
        <f>[1]сед.тяг!AU27</f>
        <v>401</v>
      </c>
      <c r="L45" s="30" t="str">
        <f>[1]сед.тяг!AV27</f>
        <v>ZF
12АS</v>
      </c>
      <c r="M45" s="31">
        <f>[1]сед.тяг!AW27</f>
        <v>3.077</v>
      </c>
      <c r="N45" s="32" t="str">
        <f>[1]сед.тяг!AX27</f>
        <v>─</v>
      </c>
      <c r="O45" s="33">
        <f>[1]сед.тяг!AY27</f>
        <v>1</v>
      </c>
      <c r="P45" s="33" t="str">
        <f>[1]сед.тяг!AZ27</f>
        <v>315/70R22,5</v>
      </c>
      <c r="Q45" s="33">
        <f>[1]сед.тяг!BA27</f>
        <v>500</v>
      </c>
      <c r="R45" s="33">
        <f>[1]сед.тяг!BB27</f>
        <v>1150</v>
      </c>
      <c r="S45" s="34" t="str">
        <f>[1]сед.тяг!BC27</f>
        <v>дв. Mercedes-Benz OM457LA (Евро-5), система нейтрализ. ОГ (AdBlue), бак AdBlue 70 л, КПП ZF 12AS2135 без интардера, вед. мост Daimler HL6 на пн.подвеске, МКБ, ECAS, EBS, ESP, ASR, задняя подъемная ось, каб. Daimler (высокая), аэродин. козырек,  кондиционер, отопитель каб. Webasto AT 2000 STC, тахограф российского стандарта с блоком СКЗИ, ДЗК, УВЭОС</v>
      </c>
    </row>
    <row r="46" spans="1:19" s="22" customFormat="1" ht="79.150000000000006" customHeight="1" x14ac:dyDescent="0.2">
      <c r="B46" s="57" t="s">
        <v>62</v>
      </c>
      <c r="C46" s="35">
        <f>VLOOKUP(B46,[1]сед.тяг!$A$6:$BM$35,2,FALSE)</f>
        <v>7287000</v>
      </c>
      <c r="D46" s="35">
        <f>VLOOKUP(B46,[1]сед.тяг!$A$6:$BC$35,4,FALSE)</f>
        <v>7287000</v>
      </c>
      <c r="E46" s="218">
        <f>D46/C46</f>
        <v>1</v>
      </c>
      <c r="F46" s="37">
        <f>D46-C46</f>
        <v>0</v>
      </c>
      <c r="G46" s="58" t="str">
        <f>[1]сед.тяг!AQ28</f>
        <v>6x2-2</v>
      </c>
      <c r="H46" s="58">
        <f>[1]сед.тяг!AR28</f>
        <v>2</v>
      </c>
      <c r="I46" s="58">
        <f>[1]сед.тяг!AS28</f>
        <v>16.5</v>
      </c>
      <c r="J46" s="58">
        <f>[1]сед.тяг!AT28</f>
        <v>450</v>
      </c>
      <c r="K46" s="58">
        <f>[1]сед.тяг!AU28</f>
        <v>450</v>
      </c>
      <c r="L46" s="58" t="str">
        <f>[1]сед.тяг!AV28</f>
        <v>ZF 12TX</v>
      </c>
      <c r="M46" s="58">
        <f>[1]сед.тяг!AW28</f>
        <v>2.278</v>
      </c>
      <c r="N46" s="58" t="str">
        <f>[1]сед.тяг!AX28</f>
        <v>─</v>
      </c>
      <c r="O46" s="58">
        <f>[1]сед.тяг!AY28</f>
        <v>1</v>
      </c>
      <c r="P46" s="58" t="str">
        <f>[1]сед.тяг!AZ28</f>
        <v>315/70R22,5</v>
      </c>
      <c r="Q46" s="58">
        <f>[1]сед.тяг!BA28</f>
        <v>650</v>
      </c>
      <c r="R46" s="58">
        <f>[1]сед.тяг!BB28</f>
        <v>1150</v>
      </c>
      <c r="S46" s="59" t="str">
        <f>[1]сед.тяг!BC28</f>
        <v>дв. KAMAZ-910.12-450 (Евро-5), система нейтрализ. ОГ (AdBlue), АКПП ZF 12TX2210,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 ДЗК</v>
      </c>
    </row>
    <row r="47" spans="1:19" s="22" customFormat="1" ht="79.150000000000006" customHeight="1" x14ac:dyDescent="0.2">
      <c r="B47" s="57" t="s">
        <v>63</v>
      </c>
      <c r="C47" s="35">
        <f>VLOOKUP(B47,[1]сед.тяг!$A$6:$BM$35,2,FALSE)</f>
        <v>7309000</v>
      </c>
      <c r="D47" s="35">
        <f>VLOOKUP(B47,[1]сед.тяг!$A$6:$BC$35,4,FALSE)</f>
        <v>7309000</v>
      </c>
      <c r="E47" s="218">
        <f>D47/C47</f>
        <v>1</v>
      </c>
      <c r="F47" s="37">
        <f>D47-C47</f>
        <v>0</v>
      </c>
      <c r="G47" s="58" t="str">
        <f>[1]сед.тяг!AQ29</f>
        <v>6x2-2</v>
      </c>
      <c r="H47" s="58">
        <f>[1]сед.тяг!AR29</f>
        <v>2</v>
      </c>
      <c r="I47" s="58">
        <f>[1]сед.тяг!AS29</f>
        <v>16.5</v>
      </c>
      <c r="J47" s="58">
        <f>[1]сед.тяг!AT29</f>
        <v>450</v>
      </c>
      <c r="K47" s="58">
        <f>[1]сед.тяг!AU29</f>
        <v>450</v>
      </c>
      <c r="L47" s="58" t="str">
        <f>[1]сед.тяг!AV29</f>
        <v>ZF 12TX</v>
      </c>
      <c r="M47" s="58">
        <f>[1]сед.тяг!AW29</f>
        <v>2.278</v>
      </c>
      <c r="N47" s="58" t="str">
        <f>[1]сед.тяг!AX29</f>
        <v>─</v>
      </c>
      <c r="O47" s="58">
        <f>[1]сед.тяг!AY29</f>
        <v>1</v>
      </c>
      <c r="P47" s="58" t="str">
        <f>[1]сед.тяг!AZ29</f>
        <v>315/70R22,5</v>
      </c>
      <c r="Q47" s="58">
        <f>[1]сед.тяг!BA29</f>
        <v>650</v>
      </c>
      <c r="R47" s="58">
        <f>[1]сед.тяг!BB29</f>
        <v>1150</v>
      </c>
      <c r="S47" s="59" t="str">
        <f>[1]сед.тяг!BC29</f>
        <v>дв. KAMAZ-910.12-450 (Евро-5), система нейтрализ. ОГ (AdBlue), АКПП ZF 12TX2215 с КОМ, зад. мост Daimler HL6 на пн.подвеске, МКБ, ECAS, EBS, ESP, ASR, кабина высокая, широкая, с ровным полом, пружинная подвеска каб., аэродин. козырек, кондиционер, ПЖД, тахограф российского стандарта с блоком СКЗИ, электронасос МОК, ИТИС, мультимедиа БИС, УВЭОС, холодильник, ДЗК</v>
      </c>
    </row>
    <row r="48" spans="1:19" s="22" customFormat="1" ht="51" x14ac:dyDescent="0.2">
      <c r="B48" s="57" t="s">
        <v>64</v>
      </c>
      <c r="C48" s="35">
        <f>VLOOKUP(B48,[1]сед.тяг!$A$6:$BM$35,2,FALSE)</f>
        <v>4722000</v>
      </c>
      <c r="D48" s="35">
        <f>VLOOKUP(B48,[1]сед.тяг!$A$6:$BC$35,4,FALSE)</f>
        <v>4817000</v>
      </c>
      <c r="E48" s="36">
        <f>D48/C48</f>
        <v>1.0201185938161796</v>
      </c>
      <c r="F48" s="37">
        <f>D48-C48</f>
        <v>95000</v>
      </c>
      <c r="G48" s="58" t="str">
        <f>[1]сед.тяг!AQ30</f>
        <v>6х6</v>
      </c>
      <c r="H48" s="58">
        <f>[1]сед.тяг!AR30</f>
        <v>2</v>
      </c>
      <c r="I48" s="58">
        <f>[1]сед.тяг!AS30</f>
        <v>22.074999999999999</v>
      </c>
      <c r="J48" s="58">
        <f>[1]сед.тяг!AT30</f>
        <v>400</v>
      </c>
      <c r="K48" s="58">
        <f>[1]сед.тяг!AU30</f>
        <v>400</v>
      </c>
      <c r="L48" s="58" t="str">
        <f>[1]сед.тяг!AV30</f>
        <v>ZF16</v>
      </c>
      <c r="M48" s="58">
        <f>[1]сед.тяг!AW30</f>
        <v>5.1100000000000003</v>
      </c>
      <c r="N48" s="58" t="str">
        <f>[1]сед.тяг!AX30</f>
        <v>─</v>
      </c>
      <c r="O48" s="58">
        <f>[1]сед.тяг!AY30</f>
        <v>1</v>
      </c>
      <c r="P48" s="58" t="str">
        <f>[1]сед.тяг!AZ30</f>
        <v>12.00R20</v>
      </c>
      <c r="Q48" s="58">
        <f>[1]сед.тяг!BA30</f>
        <v>350</v>
      </c>
      <c r="R48" s="58" t="str">
        <f>[1]сед.тяг!BB30</f>
        <v>1450/1530</v>
      </c>
      <c r="S48" s="60" t="str">
        <f>[1]сед.тяг!BC30</f>
        <v>МКБ, МОБ, дв. КАМАЗ-740.735-400 (E-5), топл. ап. BOSCH, система нейтрализ. ОГ(AdBlue), РК КАМАЗ-6522, шины "Север", диаметр шкворня 3,5", аэродинам.козырек, пневмоподв. каб., тахограф российского стандарта с блоком СКЗИ, УВЭОС</v>
      </c>
    </row>
    <row r="49" spans="1:19" s="21" customFormat="1" ht="63.75" customHeight="1" x14ac:dyDescent="0.2">
      <c r="A49" s="21" t="str">
        <f t="shared" si="0"/>
        <v>065225000060155350</v>
      </c>
      <c r="B49" s="61" t="s">
        <v>65</v>
      </c>
      <c r="C49" s="35">
        <f>VLOOKUP(B49,[1]сед.тяг!$A$6:$BM$35,2,FALSE)</f>
        <v>4722000</v>
      </c>
      <c r="D49" s="35">
        <f>VLOOKUP(B49,[1]сед.тяг!$A$6:$BC$35,4,FALSE)</f>
        <v>4817000</v>
      </c>
      <c r="E49" s="36">
        <f t="shared" si="4"/>
        <v>1.0201185938161796</v>
      </c>
      <c r="F49" s="37">
        <f t="shared" si="3"/>
        <v>95000</v>
      </c>
      <c r="G49" s="58" t="str">
        <f>[1]сед.тяг!AQ31</f>
        <v>6х6</v>
      </c>
      <c r="H49" s="62">
        <f>[1]сед.тяг!AR31</f>
        <v>2</v>
      </c>
      <c r="I49" s="63">
        <f>[1]сед.тяг!AS31</f>
        <v>22.074999999999999</v>
      </c>
      <c r="J49" s="64">
        <f>[1]сед.тяг!AT31</f>
        <v>400</v>
      </c>
      <c r="K49" s="64">
        <f>[1]сед.тяг!AU31</f>
        <v>400</v>
      </c>
      <c r="L49" s="64" t="str">
        <f>[1]сед.тяг!AV31</f>
        <v>ZF16</v>
      </c>
      <c r="M49" s="65">
        <f>[1]сед.тяг!AW31</f>
        <v>5.1100000000000003</v>
      </c>
      <c r="N49" s="66" t="str">
        <f>[1]сед.тяг!AX31</f>
        <v>─</v>
      </c>
      <c r="O49" s="67">
        <f>[1]сед.тяг!AY31</f>
        <v>1</v>
      </c>
      <c r="P49" s="67" t="str">
        <f>[1]сед.тяг!AZ31</f>
        <v>12.00R20</v>
      </c>
      <c r="Q49" s="67">
        <f>[1]сед.тяг!BA31</f>
        <v>350</v>
      </c>
      <c r="R49" s="67" t="str">
        <f>[1]сед.тяг!BB31</f>
        <v>1450/1530</v>
      </c>
      <c r="S49" s="68" t="str">
        <f>[1]сед.тяг!BC31</f>
        <v>МКБ, МОБ, дв. КАМАЗ-740.735-400 (E-5), топл. ап. BOSCH, система нейтрализ. ОГ(AdBlue), РК КАМАЗ-6522, шины "Север", диаметр шкворня 2", аэродинам.козырек, пневмоподв. каб., тахограф российского стандарта с блоком СКЗИ, УВЭОС</v>
      </c>
    </row>
    <row r="50" spans="1:19" s="21" customFormat="1" ht="63.75" customHeight="1" x14ac:dyDescent="0.2">
      <c r="A50" s="21" t="str">
        <f t="shared" si="0"/>
        <v>065225000061415350</v>
      </c>
      <c r="B50" s="61" t="s">
        <v>66</v>
      </c>
      <c r="C50" s="35">
        <f>VLOOKUP(B50,[1]сед.тяг!$A$6:$BM$35,2,FALSE)</f>
        <v>4912000</v>
      </c>
      <c r="D50" s="35">
        <f>VLOOKUP(B50,[1]сед.тяг!$A$6:$BC$35,4,FALSE)</f>
        <v>5036000</v>
      </c>
      <c r="E50" s="218">
        <f t="shared" si="4"/>
        <v>1.025244299674267</v>
      </c>
      <c r="F50" s="37">
        <f t="shared" si="3"/>
        <v>124000</v>
      </c>
      <c r="G50" s="58" t="str">
        <f>[1]сед.тяг!AQ32</f>
        <v>6х6</v>
      </c>
      <c r="H50" s="62">
        <f>[1]сед.тяг!AR32</f>
        <v>2</v>
      </c>
      <c r="I50" s="63">
        <f>[1]сед.тяг!AS32</f>
        <v>21.574999999999999</v>
      </c>
      <c r="J50" s="64">
        <f>[1]сед.тяг!AT32</f>
        <v>400</v>
      </c>
      <c r="K50" s="64">
        <f>[1]сед.тяг!AU32</f>
        <v>400</v>
      </c>
      <c r="L50" s="64" t="str">
        <f>[1]сед.тяг!AV32</f>
        <v>ZF16</v>
      </c>
      <c r="M50" s="65">
        <f>[1]сед.тяг!AW32</f>
        <v>5.1429999999999998</v>
      </c>
      <c r="N50" s="66" t="str">
        <f>[1]сед.тяг!AX32</f>
        <v>─</v>
      </c>
      <c r="O50" s="67">
        <f>[1]сед.тяг!AY32</f>
        <v>1</v>
      </c>
      <c r="P50" s="67" t="str">
        <f>[1]сед.тяг!AZ32</f>
        <v>12.00R20</v>
      </c>
      <c r="Q50" s="67">
        <f>[1]сед.тяг!BA32</f>
        <v>550</v>
      </c>
      <c r="R50" s="67" t="str">
        <f>[1]сед.тяг!BB32</f>
        <v>1550/1630</v>
      </c>
      <c r="S50" s="68" t="str">
        <f>[1]сед.тяг!BC32</f>
        <v>МКБ, МОБ, дв. КАМАЗ-740.735-400 (E-5), топл. ап. BOSCH, система нейтрализ. ОГ(AdBlue), мосты Daimler, РК КАМАЗ-6522, отоп. Планар, ДЗК, диаметр шкворня 2", пневмоподв. каб., тахограф российского стандарта с блоком СКЗИ, УВЭОС</v>
      </c>
    </row>
    <row r="51" spans="1:19" s="21" customFormat="1" ht="63.75" customHeight="1" x14ac:dyDescent="0.2">
      <c r="B51" s="61" t="s">
        <v>67</v>
      </c>
      <c r="C51" s="35">
        <f>VLOOKUP(B51,[1]сед.тяг!$A$6:$BM$35,2,FALSE)</f>
        <v>5205000</v>
      </c>
      <c r="D51" s="35">
        <f>VLOOKUP(B51,[1]сед.тяг!$A$6:$BC$35,4,FALSE)</f>
        <v>5308000</v>
      </c>
      <c r="E51" s="36">
        <f>D51/C51</f>
        <v>1.0197886647454371</v>
      </c>
      <c r="F51" s="37">
        <f>D51-C51</f>
        <v>103000</v>
      </c>
      <c r="G51" s="58" t="str">
        <f>[1]сед.тяг!AQ33</f>
        <v>6х6</v>
      </c>
      <c r="H51" s="58">
        <f>[1]сед.тяг!AR33</f>
        <v>1</v>
      </c>
      <c r="I51" s="58">
        <f>[1]сед.тяг!AS33</f>
        <v>17.074999999999999</v>
      </c>
      <c r="J51" s="58">
        <f>[1]сед.тяг!AT33</f>
        <v>400</v>
      </c>
      <c r="K51" s="58">
        <f>[1]сед.тяг!AU33</f>
        <v>400</v>
      </c>
      <c r="L51" s="58" t="str">
        <f>[1]сед.тяг!AV33</f>
        <v>ZF16</v>
      </c>
      <c r="M51" s="58">
        <f>[1]сед.тяг!AW33</f>
        <v>6.88</v>
      </c>
      <c r="N51" s="58" t="str">
        <f>[1]сед.тяг!AX33</f>
        <v>─</v>
      </c>
      <c r="O51" s="58">
        <f>[1]сед.тяг!AY33</f>
        <v>1</v>
      </c>
      <c r="P51" s="58" t="str">
        <f>[1]сед.тяг!AZ33</f>
        <v>16.00R20</v>
      </c>
      <c r="Q51" s="58">
        <f>[1]сед.тяг!BA33</f>
        <v>350</v>
      </c>
      <c r="R51" s="58" t="str">
        <f>[1]сед.тяг!BB33</f>
        <v>1530/1610</v>
      </c>
      <c r="S51" s="59" t="str">
        <f>[1]сед.тяг!BC33</f>
        <v xml:space="preserve">МКБ, МОБ, дв. КАМАЗ-740.735-400 (E-5), топл. ап. BOSCH, система нейтрализ. ОГ(AdBlue), РК КАМАЗ-631, ДЗК, круиз-контроль, диаметр шкворня 2", пневмоподв.каб., рестайлинг-2, кондиционер, аэродин. козырек, тахограф российского стандарта с блоком СКЗИ, УВЭОС </v>
      </c>
    </row>
    <row r="52" spans="1:19" s="21" customFormat="1" ht="63.75" customHeight="1" x14ac:dyDescent="0.2">
      <c r="A52" s="21" t="str">
        <f t="shared" si="0"/>
        <v>065221000060205350</v>
      </c>
      <c r="B52" s="61" t="s">
        <v>68</v>
      </c>
      <c r="C52" s="35">
        <f>VLOOKUP(B52,[1]сед.тяг!$A$6:$BM$35,2,FALSE)</f>
        <v>5045000</v>
      </c>
      <c r="D52" s="35">
        <f>VLOOKUP(B52,[1]сед.тяг!$A$6:$BC$35,4,FALSE)</f>
        <v>5148000</v>
      </c>
      <c r="E52" s="36">
        <f t="shared" si="4"/>
        <v>1.0204162537165511</v>
      </c>
      <c r="F52" s="37">
        <f t="shared" si="3"/>
        <v>103000</v>
      </c>
      <c r="G52" s="58" t="str">
        <f>[1]сед.тяг!AQ34</f>
        <v>6х6</v>
      </c>
      <c r="H52" s="62">
        <f>[1]сед.тяг!AR34</f>
        <v>1</v>
      </c>
      <c r="I52" s="63">
        <f>[1]сед.тяг!AS34</f>
        <v>17.074999999999999</v>
      </c>
      <c r="J52" s="64">
        <f>[1]сед.тяг!AT34</f>
        <v>400</v>
      </c>
      <c r="K52" s="64">
        <f>[1]сед.тяг!AU34</f>
        <v>400</v>
      </c>
      <c r="L52" s="64" t="str">
        <f>[1]сед.тяг!AV34</f>
        <v>ZF16</v>
      </c>
      <c r="M52" s="65">
        <f>[1]сед.тяг!AW34</f>
        <v>6.88</v>
      </c>
      <c r="N52" s="66" t="str">
        <f>[1]сед.тяг!AX34</f>
        <v>─</v>
      </c>
      <c r="O52" s="67">
        <f>[1]сед.тяг!AY34</f>
        <v>1</v>
      </c>
      <c r="P52" s="67" t="str">
        <f>[1]сед.тяг!AZ34</f>
        <v>16.00R20</v>
      </c>
      <c r="Q52" s="67">
        <f>[1]сед.тяг!BA34</f>
        <v>350</v>
      </c>
      <c r="R52" s="67" t="str">
        <f>[1]сед.тяг!BB34</f>
        <v>1530/1610</v>
      </c>
      <c r="S52" s="68" t="str">
        <f>[1]сед.тяг!BC34</f>
        <v xml:space="preserve">МКБ, МОБ, дв. КАМАЗ-740.735-400 (E-5), топл. ап. BOSCH, система нейтрализ. ОГ(AdBlue), РК КАМАЗ-6522, ДЗК, круиз-контроль, диаметр шкворня 2", пневмоподв.каб., аэродин. козырек, тахограф российского стандарта с блоком СКЗИ, УВЭОС </v>
      </c>
    </row>
    <row r="53" spans="1:19" s="21" customFormat="1" ht="53.45" customHeight="1" thickBot="1" x14ac:dyDescent="0.25">
      <c r="A53" s="21" t="str">
        <f t="shared" si="0"/>
        <v>065806000000026850</v>
      </c>
      <c r="B53" s="54" t="s">
        <v>69</v>
      </c>
      <c r="C53" s="69">
        <f>VLOOKUP(B53,[1]сед.тяг!$A$6:$BM$35,2,FALSE)</f>
        <v>5525000</v>
      </c>
      <c r="D53" s="69">
        <f>VLOOKUP(B53,[1]сед.тяг!$A$6:$BC$35,4,FALSE)</f>
        <v>5635000</v>
      </c>
      <c r="E53" s="48">
        <f t="shared" si="4"/>
        <v>1.0199095022624434</v>
      </c>
      <c r="F53" s="49">
        <f t="shared" si="3"/>
        <v>110000</v>
      </c>
      <c r="G53" s="27" t="str">
        <f>[1]сед.тяг!AQ35</f>
        <v>6х4</v>
      </c>
      <c r="H53" s="28">
        <f>[1]сед.тяг!AR35</f>
        <v>2</v>
      </c>
      <c r="I53" s="29">
        <f>[1]сед.тяг!AS35</f>
        <v>23.225000000000001</v>
      </c>
      <c r="J53" s="30">
        <f>[1]сед.тяг!AT35</f>
        <v>428</v>
      </c>
      <c r="K53" s="30">
        <f>[1]сед.тяг!AU35</f>
        <v>428</v>
      </c>
      <c r="L53" s="30" t="str">
        <f>[1]сед.тяг!AV35</f>
        <v>ZF16</v>
      </c>
      <c r="M53" s="31">
        <f>[1]сед.тяг!AW35</f>
        <v>5.1100000000000003</v>
      </c>
      <c r="N53" s="32" t="str">
        <f>[1]сед.тяг!AX35</f>
        <v>-</v>
      </c>
      <c r="O53" s="33">
        <f>[1]сед.тяг!AY35</f>
        <v>1</v>
      </c>
      <c r="P53" s="33" t="str">
        <f>[1]сед.тяг!AZ35</f>
        <v>315/80R22,5</v>
      </c>
      <c r="Q53" s="33" t="str">
        <f>[1]сед.тяг!BA35</f>
        <v>2х300</v>
      </c>
      <c r="R53" s="33" t="str">
        <f>[1]сед.тяг!BB35</f>
        <v>1340-1390</v>
      </c>
      <c r="S53" s="34" t="str">
        <f>[1]сед.тяг!BC35</f>
        <v>дв. Mercedes-Benz OM457LA (Евро-5), система нейтрализ. ОГ(AdBlue), КПП ZF 16S2220, МКБ, МОБ, ASR, кабина Daimler (низкая), кондиционер, отопитель каб. Webasto AT 2000 STC, тахограф российского стандарта с блоком СКЗИ, УВЭОС</v>
      </c>
    </row>
    <row r="54" spans="1:19" s="22" customFormat="1" ht="18.75" customHeight="1" thickBot="1" x14ac:dyDescent="0.25">
      <c r="A54" s="22" t="e">
        <f t="shared" si="0"/>
        <v>#VALUE!</v>
      </c>
      <c r="B54" s="229" t="s">
        <v>70</v>
      </c>
      <c r="C54" s="230"/>
      <c r="D54" s="230"/>
      <c r="E54" s="230"/>
      <c r="F54" s="230"/>
      <c r="G54" s="230"/>
      <c r="H54" s="230"/>
      <c r="I54" s="230"/>
      <c r="J54" s="230"/>
      <c r="K54" s="230"/>
      <c r="L54" s="230"/>
      <c r="M54" s="230"/>
      <c r="N54" s="230"/>
      <c r="O54" s="230"/>
      <c r="P54" s="230"/>
      <c r="Q54" s="230"/>
      <c r="R54" s="230"/>
      <c r="S54" s="231"/>
    </row>
    <row r="55" spans="1:19" s="22" customFormat="1" ht="52.9" customHeight="1" x14ac:dyDescent="0.2">
      <c r="A55" s="22" t="str">
        <f t="shared" si="0"/>
        <v>045141000000115050</v>
      </c>
      <c r="B55" s="54" t="s">
        <v>71</v>
      </c>
      <c r="C55" s="70">
        <f>VLOOKUP(B55,[1]сам!$A$6:$BD$32,2,FALSE)</f>
        <v>3600000</v>
      </c>
      <c r="D55" s="70">
        <f>VLOOKUP(B55,[1]сам!$A$6:$AM$32,4,FALSE)</f>
        <v>3674000</v>
      </c>
      <c r="E55" s="25">
        <f t="shared" ref="E55:E118" si="5">D55/C55</f>
        <v>1.0205555555555557</v>
      </c>
      <c r="F55" s="26">
        <f t="shared" ref="F55:F118" si="6">D55-C55</f>
        <v>74000</v>
      </c>
      <c r="G55" s="27" t="str">
        <f>[1]сам!AA7</f>
        <v>6х6</v>
      </c>
      <c r="H55" s="28">
        <f>[1]сам!AB7</f>
        <v>1</v>
      </c>
      <c r="I55" s="29">
        <f>[1]сам!AC7</f>
        <v>9.5</v>
      </c>
      <c r="J55" s="30">
        <f>[1]сам!AD7</f>
        <v>300</v>
      </c>
      <c r="K55" s="30">
        <f>[1]сам!AE7</f>
        <v>300</v>
      </c>
      <c r="L55" s="30" t="str">
        <f>[1]сам!AF7</f>
        <v>ZF9</v>
      </c>
      <c r="M55" s="31">
        <f>[1]сам!AG7</f>
        <v>5.94</v>
      </c>
      <c r="N55" s="32">
        <f>[1]сам!AH7</f>
        <v>6.6</v>
      </c>
      <c r="O55" s="33" t="str">
        <f>[1]сам!AI7</f>
        <v>─</v>
      </c>
      <c r="P55" s="33" t="str">
        <f>[1]сам!AJ7</f>
        <v>425/85R21 390/95R20</v>
      </c>
      <c r="Q55" s="33">
        <f>[1]сам!AK7</f>
        <v>350</v>
      </c>
      <c r="R55" s="33" t="str">
        <f>[1]сам!AL7</f>
        <v>кр-пет.</v>
      </c>
      <c r="S55" s="34" t="str">
        <f>[1]сам!AM7</f>
        <v xml:space="preserve">зад.разгрузка, обогрев платф., МКБ, МОБ, дв. КАМАЗ 740.705-300 (Е-5), ТНВД BOSCH, система нейтрализ. ОГ(AdBlue), Common Rail, ДЗК, на ш.43118-3019-50, аэродинамич.козырек, УВЭОС </v>
      </c>
    </row>
    <row r="56" spans="1:19" s="22" customFormat="1" ht="38.25" customHeight="1" x14ac:dyDescent="0.2">
      <c r="A56" s="22" t="str">
        <f t="shared" si="0"/>
        <v>043255000060106950</v>
      </c>
      <c r="B56" s="71" t="s">
        <v>72</v>
      </c>
      <c r="C56" s="72">
        <f>VLOOKUP(B56,[1]сам!$A$6:$BD$32,2,FALSE)</f>
        <v>2717000</v>
      </c>
      <c r="D56" s="72">
        <f>VLOOKUP(B56,[1]сам!$A$6:$AM$32,4,FALSE)</f>
        <v>2776000</v>
      </c>
      <c r="E56" s="36">
        <f t="shared" si="5"/>
        <v>1.0217151269782849</v>
      </c>
      <c r="F56" s="37">
        <f t="shared" si="6"/>
        <v>59000</v>
      </c>
      <c r="G56" s="39" t="str">
        <f>[1]сам!AA8</f>
        <v>4х2</v>
      </c>
      <c r="H56" s="40">
        <f>[1]сам!AB8</f>
        <v>2</v>
      </c>
      <c r="I56" s="41">
        <f>[1]сам!AC8</f>
        <v>7.5750000000000002</v>
      </c>
      <c r="J56" s="42">
        <f>[1]сам!AD8</f>
        <v>250</v>
      </c>
      <c r="K56" s="42">
        <f>[1]сам!AE8</f>
        <v>242</v>
      </c>
      <c r="L56" s="42" t="str">
        <f>[1]сам!AF8</f>
        <v>ZF6</v>
      </c>
      <c r="M56" s="43">
        <f>[1]сам!AG8</f>
        <v>6.53</v>
      </c>
      <c r="N56" s="44">
        <f>[1]сам!AH8</f>
        <v>6</v>
      </c>
      <c r="O56" s="45" t="str">
        <f>[1]сам!AI8</f>
        <v>–</v>
      </c>
      <c r="P56" s="45" t="str">
        <f>[1]сам!AJ8</f>
        <v>10.00R20 11R22,5</v>
      </c>
      <c r="Q56" s="45">
        <f>[1]сам!AK8</f>
        <v>210</v>
      </c>
      <c r="R56" s="45" t="str">
        <f>[1]сам!AL8</f>
        <v>─</v>
      </c>
      <c r="S56" s="46" t="str">
        <f>[1]сам!AM8</f>
        <v xml:space="preserve">зад.разгрузка, овал.сеч., МКБ, дв. Сummins  ISB6.7E5 250 (Е-5), система нейтрализ. ОГ(AdBlue), ТНВД BOSCH, КПП ZF6S1000, полог, аэродин. козырек, боковая защита, ДЗК, тахограф российского стандарта с блоком СКЗИ, УВЭОС </v>
      </c>
    </row>
    <row r="57" spans="1:19" s="22" customFormat="1" ht="38.25" customHeight="1" x14ac:dyDescent="0.2">
      <c r="A57" s="22" t="str">
        <f t="shared" si="0"/>
        <v>043255000070106950</v>
      </c>
      <c r="B57" s="54" t="s">
        <v>73</v>
      </c>
      <c r="C57" s="73">
        <f>VLOOKUP(B57,[1]сам!$A$6:$BD$32,2,FALSE)</f>
        <v>2802000</v>
      </c>
      <c r="D57" s="73">
        <f>VLOOKUP(B57,[1]сам!$A$6:$AM$32,4,FALSE)</f>
        <v>2861000</v>
      </c>
      <c r="E57" s="36">
        <f t="shared" si="5"/>
        <v>1.0210563882940757</v>
      </c>
      <c r="F57" s="37">
        <f t="shared" si="6"/>
        <v>59000</v>
      </c>
      <c r="G57" s="27" t="str">
        <f>[1]сам!AA9</f>
        <v>4х2</v>
      </c>
      <c r="H57" s="28">
        <f>[1]сам!AB9</f>
        <v>2</v>
      </c>
      <c r="I57" s="29">
        <f>[1]сам!AC9</f>
        <v>7.5750000000000002</v>
      </c>
      <c r="J57" s="30">
        <f>[1]сам!AD9</f>
        <v>250</v>
      </c>
      <c r="K57" s="30">
        <f>[1]сам!AE9</f>
        <v>242</v>
      </c>
      <c r="L57" s="30" t="str">
        <f>[1]сам!AF9</f>
        <v>ZF6</v>
      </c>
      <c r="M57" s="31">
        <f>[1]сам!AG9</f>
        <v>6.53</v>
      </c>
      <c r="N57" s="32">
        <f>[1]сам!AH9</f>
        <v>6</v>
      </c>
      <c r="O57" s="33" t="str">
        <f>[1]сам!AI9</f>
        <v>–</v>
      </c>
      <c r="P57" s="33" t="str">
        <f>[1]сам!AJ9</f>
        <v>10.00R20 11R22,5</v>
      </c>
      <c r="Q57" s="33">
        <f>[1]сам!AK9</f>
        <v>210</v>
      </c>
      <c r="R57" s="33" t="str">
        <f>[1]сам!AL9</f>
        <v>─</v>
      </c>
      <c r="S57" s="34" t="str">
        <f>[1]сам!AM9</f>
        <v>зад.разгрузка, овал.сеч., МКБ, дв. Сummins  ISB6.7E5 250 (Е-5), система нейтрализ. ОГ(AdBlue), ТНВД BOSCH, КПП ZF6S1000, полог, рестайлинг 2,  аэродин. козырек, боковая защита, ДЗК, тахограф российского стандарта с блоком СКЗИ, УВЭОС</v>
      </c>
    </row>
    <row r="58" spans="1:19" s="22" customFormat="1" ht="38.25" customHeight="1" x14ac:dyDescent="0.2">
      <c r="A58" s="22" t="str">
        <f t="shared" si="0"/>
        <v>045143000060124850</v>
      </c>
      <c r="B58" s="54" t="s">
        <v>74</v>
      </c>
      <c r="C58" s="73">
        <f>VLOOKUP(B58,[1]сам!$A$6:$BD$32,2,FALSE)</f>
        <v>3639000</v>
      </c>
      <c r="D58" s="73">
        <f>VLOOKUP(B58,[1]сам!$A$6:$AM$32,4,FALSE)</f>
        <v>3713000</v>
      </c>
      <c r="E58" s="36">
        <f t="shared" si="5"/>
        <v>1.0203352569387194</v>
      </c>
      <c r="F58" s="37">
        <f t="shared" si="6"/>
        <v>74000</v>
      </c>
      <c r="G58" s="27" t="str">
        <f>[1]сам!AA10</f>
        <v>6х4</v>
      </c>
      <c r="H58" s="28">
        <f>[1]сам!AB10</f>
        <v>2</v>
      </c>
      <c r="I58" s="29">
        <f>[1]сам!AC10</f>
        <v>12</v>
      </c>
      <c r="J58" s="30">
        <f>[1]сам!AD10</f>
        <v>300</v>
      </c>
      <c r="K58" s="30">
        <f>[1]сам!AE10</f>
        <v>292</v>
      </c>
      <c r="L58" s="30" t="str">
        <f>[1]сам!AF10</f>
        <v>ZF9</v>
      </c>
      <c r="M58" s="31">
        <f>[1]сам!AG10</f>
        <v>5.94</v>
      </c>
      <c r="N58" s="32">
        <f>[1]сам!AH10</f>
        <v>15.2</v>
      </c>
      <c r="O58" s="33">
        <f>[1]сам!AI10</f>
        <v>1</v>
      </c>
      <c r="P58" s="33" t="str">
        <f>[1]сам!AJ10</f>
        <v>11.00R20 11.00R22,5</v>
      </c>
      <c r="Q58" s="33">
        <f>[1]сам!AK10</f>
        <v>500</v>
      </c>
      <c r="R58" s="33" t="str">
        <f>[1]сам!AL10</f>
        <v>шк-пет.</v>
      </c>
      <c r="S58" s="34" t="str">
        <f>[1]сам!AM10</f>
        <v xml:space="preserve">бок.разгрузка, надст.борта, МКБ, МОБ, дв. Cummins ISB6.7E5 300 (Е-5), ТНВД BOSCH, система нейтрализ. ОГ(AdBlue), ДЗК, на ш.65115-3063-48(А5), аэродин. козырек, боковая защита, тахограф российского стандарта с блоком СКЗИ, УВЭОС </v>
      </c>
    </row>
    <row r="59" spans="1:19" s="22" customFormat="1" ht="51" customHeight="1" x14ac:dyDescent="0.2">
      <c r="A59" s="22" t="str">
        <f t="shared" si="0"/>
        <v>045143000060125050</v>
      </c>
      <c r="B59" s="54" t="s">
        <v>75</v>
      </c>
      <c r="C59" s="73">
        <f>VLOOKUP(B59,[1]сам!$A$6:$BD$32,2,FALSE)</f>
        <v>3639000</v>
      </c>
      <c r="D59" s="73">
        <f>VLOOKUP(B59,[1]сам!$A$6:$AM$32,4,FALSE)</f>
        <v>3713000</v>
      </c>
      <c r="E59" s="36">
        <f t="shared" si="5"/>
        <v>1.0203352569387194</v>
      </c>
      <c r="F59" s="37">
        <f t="shared" si="6"/>
        <v>74000</v>
      </c>
      <c r="G59" s="27" t="str">
        <f>[1]сам!AA11</f>
        <v>6х4</v>
      </c>
      <c r="H59" s="28">
        <f>[1]сам!AB11</f>
        <v>2</v>
      </c>
      <c r="I59" s="29">
        <f>[1]сам!AC11</f>
        <v>11.5</v>
      </c>
      <c r="J59" s="30">
        <f>[1]сам!AD11</f>
        <v>300</v>
      </c>
      <c r="K59" s="30">
        <f>[1]сам!AE11</f>
        <v>300</v>
      </c>
      <c r="L59" s="30" t="str">
        <f>[1]сам!AF11</f>
        <v>ZF9</v>
      </c>
      <c r="M59" s="31">
        <f>[1]сам!AG11</f>
        <v>4.9800000000000004</v>
      </c>
      <c r="N59" s="32">
        <f>[1]сам!AH11</f>
        <v>15.2</v>
      </c>
      <c r="O59" s="33">
        <f>[1]сам!AI11</f>
        <v>1</v>
      </c>
      <c r="P59" s="33" t="str">
        <f>[1]сам!AJ11</f>
        <v>11.00R20 11R22,5</v>
      </c>
      <c r="Q59" s="33">
        <f>[1]сам!AK11</f>
        <v>500</v>
      </c>
      <c r="R59" s="33" t="str">
        <f>[1]сам!AL11</f>
        <v>шк-пет.</v>
      </c>
      <c r="S59" s="34" t="str">
        <f>[1]сам!AM11</f>
        <v xml:space="preserve">бок.разгрузка, надст.борта,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
    </row>
    <row r="60" spans="1:19" s="22" customFormat="1" ht="51" customHeight="1" x14ac:dyDescent="0.2">
      <c r="A60" s="22" t="str">
        <f t="shared" si="0"/>
        <v>045143007760125050</v>
      </c>
      <c r="B60" s="54" t="s">
        <v>76</v>
      </c>
      <c r="C60" s="73">
        <f>VLOOKUP(B60,[1]сам!$A$6:$BD$32,2,FALSE)</f>
        <v>3559000</v>
      </c>
      <c r="D60" s="73">
        <f>VLOOKUP(B60,[1]сам!$A$6:$AM$32,4,FALSE)</f>
        <v>3633000</v>
      </c>
      <c r="E60" s="36">
        <f t="shared" si="5"/>
        <v>1.0207923574037652</v>
      </c>
      <c r="F60" s="37">
        <f t="shared" si="6"/>
        <v>74000</v>
      </c>
      <c r="G60" s="27" t="str">
        <f>[1]сам!AA12</f>
        <v>6х4</v>
      </c>
      <c r="H60" s="28">
        <f>[1]сам!AB12</f>
        <v>2</v>
      </c>
      <c r="I60" s="29">
        <f>[1]сам!AC12</f>
        <v>11.5</v>
      </c>
      <c r="J60" s="30">
        <f>[1]сам!AD12</f>
        <v>300</v>
      </c>
      <c r="K60" s="30">
        <f>[1]сам!AE12</f>
        <v>300</v>
      </c>
      <c r="L60" s="30">
        <f>[1]сам!AF12</f>
        <v>154</v>
      </c>
      <c r="M60" s="31">
        <f>[1]сам!AG12</f>
        <v>4.9800000000000004</v>
      </c>
      <c r="N60" s="32">
        <f>[1]сам!AH12</f>
        <v>15.2</v>
      </c>
      <c r="O60" s="33">
        <f>[1]сам!AI12</f>
        <v>1</v>
      </c>
      <c r="P60" s="33" t="str">
        <f>[1]сам!AJ12</f>
        <v>11.00R20 11R22,5</v>
      </c>
      <c r="Q60" s="33">
        <f>[1]сам!AK12</f>
        <v>500</v>
      </c>
      <c r="R60" s="33" t="str">
        <f>[1]сам!AL12</f>
        <v>шк-пет.</v>
      </c>
      <c r="S60" s="34" t="str">
        <f>[1]сам!AM12</f>
        <v xml:space="preserve">бок.разгрузка, надст.борта,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
    </row>
    <row r="61" spans="1:19" s="22" customFormat="1" ht="89.25" x14ac:dyDescent="0.2">
      <c r="A61" s="22" t="str">
        <f t="shared" si="0"/>
        <v>045143000060135050</v>
      </c>
      <c r="B61" s="54" t="s">
        <v>77</v>
      </c>
      <c r="C61" s="73">
        <f>VLOOKUP(B61,[1]сам!$A$6:$BD$32,2,FALSE)</f>
        <v>3705000</v>
      </c>
      <c r="D61" s="73">
        <f>VLOOKUP(B61,[1]сам!$A$6:$AM$32,4,FALSE)</f>
        <v>3779000</v>
      </c>
      <c r="E61" s="36">
        <f t="shared" si="5"/>
        <v>1.0199730094466937</v>
      </c>
      <c r="F61" s="37">
        <f t="shared" si="6"/>
        <v>74000</v>
      </c>
      <c r="G61" s="27" t="str">
        <f>[1]сам!AA13</f>
        <v>6х4</v>
      </c>
      <c r="H61" s="28">
        <f>[1]сам!AB13</f>
        <v>2</v>
      </c>
      <c r="I61" s="29">
        <f>[1]сам!AC13</f>
        <v>11.5</v>
      </c>
      <c r="J61" s="30">
        <f>[1]сам!AD13</f>
        <v>300</v>
      </c>
      <c r="K61" s="30">
        <f>[1]сам!AE13</f>
        <v>300</v>
      </c>
      <c r="L61" s="30" t="str">
        <f>[1]сам!AF13</f>
        <v>ZF9</v>
      </c>
      <c r="M61" s="31">
        <f>[1]сам!AG13</f>
        <v>4.9800000000000004</v>
      </c>
      <c r="N61" s="32">
        <f>[1]сам!AH13</f>
        <v>15.2</v>
      </c>
      <c r="O61" s="33">
        <f>[1]сам!AI13</f>
        <v>1</v>
      </c>
      <c r="P61" s="33" t="str">
        <f>[1]сам!AJ13</f>
        <v>11.00R20 11R22,5</v>
      </c>
      <c r="Q61" s="33">
        <f>[1]сам!AK13</f>
        <v>500</v>
      </c>
      <c r="R61" s="33" t="str">
        <f>[1]сам!AL13</f>
        <v>шк-пет.</v>
      </c>
      <c r="S61" s="34" t="str">
        <f>[1]сам!AM13</f>
        <v xml:space="preserve">бок.разгрузка, надст.борта, защитный козырек над каб., полог с механизмом сматывания, оцинк. лестница и площадка для обсл-я полога, усиленное основание платф., нижние борта с нижней и верхней навеской с оригинальными запорами бортов, МКБ, МОБ, дв. КАМАЗ 740.705-300 (Е-5), ТНВД BOSCH, система нейтрализ. ОГ(AdBlue), ДЗК, на ш.65115-3063-50, аэродин. козырек, боковая защита, тахограф российского стандарта с блоком СКЗИ, УВЭОС  </v>
      </c>
    </row>
    <row r="62" spans="1:19" s="22" customFormat="1" ht="38.25" customHeight="1" x14ac:dyDescent="0.2">
      <c r="A62" s="22" t="str">
        <f t="shared" si="0"/>
        <v>045144000060914850</v>
      </c>
      <c r="B62" s="54" t="s">
        <v>78</v>
      </c>
      <c r="C62" s="73">
        <f>VLOOKUP(B62,[1]сам!$A$6:$BD$32,2,FALSE)</f>
        <v>3800000</v>
      </c>
      <c r="D62" s="73">
        <f>VLOOKUP(B62,[1]сам!$A$6:$AM$32,4,FALSE)</f>
        <v>3874000</v>
      </c>
      <c r="E62" s="36">
        <f t="shared" si="5"/>
        <v>1.0194736842105263</v>
      </c>
      <c r="F62" s="37">
        <f t="shared" si="6"/>
        <v>74000</v>
      </c>
      <c r="G62" s="27" t="str">
        <f>[1]сам!AA30</f>
        <v>6х4</v>
      </c>
      <c r="H62" s="28">
        <f>[1]сам!AB30</f>
        <v>2</v>
      </c>
      <c r="I62" s="29">
        <f>[1]сам!AC30</f>
        <v>14.5</v>
      </c>
      <c r="J62" s="30">
        <f>[1]сам!AD30</f>
        <v>300</v>
      </c>
      <c r="K62" s="30">
        <f>[1]сам!AE30</f>
        <v>292</v>
      </c>
      <c r="L62" s="30" t="str">
        <f>[1]сам!AF30</f>
        <v>ZF9</v>
      </c>
      <c r="M62" s="31">
        <f>[1]сам!AG30</f>
        <v>5.94</v>
      </c>
      <c r="N62" s="32">
        <f>[1]сам!AH30</f>
        <v>19</v>
      </c>
      <c r="O62" s="33">
        <f>[1]сам!AI30</f>
        <v>1</v>
      </c>
      <c r="P62" s="33" t="str">
        <f>[1]сам!AJ30</f>
        <v>11.00R20 11.00R22,5</v>
      </c>
      <c r="Q62" s="33">
        <f>[1]сам!AK30</f>
        <v>350</v>
      </c>
      <c r="R62" s="33" t="str">
        <f>[1]сам!AL30</f>
        <v>шк-пет.</v>
      </c>
      <c r="S62" s="34" t="str">
        <f>[1]сам!AM30</f>
        <v xml:space="preserve">бок.разгрузка, МКБ, МОБ, дв. Cummins ISB6.7E5 300 (Е-5), ТНВД BOSCH, система нейтрализ. ОГ(AdBlue), ДЗК, на ш.65115-3091-48(А5), аэродинамич.козырек, УВЭОС  </v>
      </c>
    </row>
    <row r="63" spans="1:19" s="74" customFormat="1" ht="38.25" customHeight="1" x14ac:dyDescent="0.2">
      <c r="A63" s="74" t="str">
        <f t="shared" si="0"/>
        <v>053605000060104850</v>
      </c>
      <c r="B63" s="54" t="s">
        <v>79</v>
      </c>
      <c r="C63" s="73">
        <f>VLOOKUP(B63,'[1]сам тяж'!$A$6:$AT$44,2,FALSE)</f>
        <v>2992000</v>
      </c>
      <c r="D63" s="73">
        <f>VLOOKUP(B63,'[1]сам тяж'!$A$6:$AP$67,4,FALSE)</f>
        <v>3052000</v>
      </c>
      <c r="E63" s="36">
        <f t="shared" si="5"/>
        <v>1.0200534759358288</v>
      </c>
      <c r="F63" s="37">
        <f t="shared" si="6"/>
        <v>60000</v>
      </c>
      <c r="G63" s="27" t="str">
        <f>'[1]сам тяж'!AD7</f>
        <v>4х2</v>
      </c>
      <c r="H63" s="28">
        <f>'[1]сам тяж'!AE7</f>
        <v>2</v>
      </c>
      <c r="I63" s="29">
        <f>'[1]сам тяж'!AF7</f>
        <v>11.945</v>
      </c>
      <c r="J63" s="30">
        <f>'[1]сам тяж'!AG7</f>
        <v>300</v>
      </c>
      <c r="K63" s="30">
        <f>'[1]сам тяж'!AH7</f>
        <v>292</v>
      </c>
      <c r="L63" s="30" t="str">
        <f>'[1]сам тяж'!AI7</f>
        <v>ZF9</v>
      </c>
      <c r="M63" s="31">
        <f>'[1]сам тяж'!AJ7</f>
        <v>6.33</v>
      </c>
      <c r="N63" s="32">
        <f>'[1]сам тяж'!AK7</f>
        <v>6.5</v>
      </c>
      <c r="O63" s="33" t="str">
        <f>'[1]сам тяж'!AL7</f>
        <v>–</v>
      </c>
      <c r="P63" s="33" t="str">
        <f>'[1]сам тяж'!AM7</f>
        <v>315/80R22,5</v>
      </c>
      <c r="Q63" s="33">
        <f>'[1]сам тяж'!AN7</f>
        <v>210</v>
      </c>
      <c r="R63" s="33" t="str">
        <f>'[1]сам тяж'!AO7</f>
        <v>–</v>
      </c>
      <c r="S63" s="34" t="str">
        <f>'[1]сам тяж'!AP7</f>
        <v xml:space="preserve">МКБ, дв. Cummins ISB6.7E5 300 (Е-5), ТНВД BOSCH, система нейтрализ. ОГ(AdBlue), аэродинам.козырек, ДЗК, боковая защита, тахограф российского стандарта с блоком СКЗИ, УВЭОС </v>
      </c>
    </row>
    <row r="64" spans="1:19" s="74" customFormat="1" ht="38.25" customHeight="1" x14ac:dyDescent="0.2">
      <c r="A64" s="74" t="str">
        <f t="shared" si="0"/>
        <v>053605000060114850</v>
      </c>
      <c r="B64" s="54" t="s">
        <v>80</v>
      </c>
      <c r="C64" s="73">
        <f>VLOOKUP(B64,'[1]сам тяж'!$A$6:$AT$44,2,FALSE)</f>
        <v>3002000</v>
      </c>
      <c r="D64" s="73">
        <f>VLOOKUP(B64,'[1]сам тяж'!$A$6:$AP$67,4,FALSE)</f>
        <v>3062000</v>
      </c>
      <c r="E64" s="36">
        <f t="shared" si="5"/>
        <v>1.0199866755496336</v>
      </c>
      <c r="F64" s="37">
        <f t="shared" si="6"/>
        <v>60000</v>
      </c>
      <c r="G64" s="27" t="str">
        <f>'[1]сам тяж'!AD8</f>
        <v>4х2</v>
      </c>
      <c r="H64" s="28">
        <f>'[1]сам тяж'!AE8</f>
        <v>2</v>
      </c>
      <c r="I64" s="29">
        <f>'[1]сам тяж'!AF8</f>
        <v>11.945</v>
      </c>
      <c r="J64" s="30">
        <f>'[1]сам тяж'!AG8</f>
        <v>300</v>
      </c>
      <c r="K64" s="30">
        <f>'[1]сам тяж'!AH8</f>
        <v>292</v>
      </c>
      <c r="L64" s="30" t="str">
        <f>'[1]сам тяж'!AI8</f>
        <v>ZF9</v>
      </c>
      <c r="M64" s="31">
        <f>'[1]сам тяж'!AJ8</f>
        <v>6.33</v>
      </c>
      <c r="N64" s="32">
        <f>'[1]сам тяж'!AK8</f>
        <v>8</v>
      </c>
      <c r="O64" s="33" t="str">
        <f>'[1]сам тяж'!AL8</f>
        <v>–</v>
      </c>
      <c r="P64" s="33" t="str">
        <f>'[1]сам тяж'!AM8</f>
        <v>315/80R22,5</v>
      </c>
      <c r="Q64" s="33">
        <f>'[1]сам тяж'!AN8</f>
        <v>210</v>
      </c>
      <c r="R64" s="33" t="str">
        <f>'[1]сам тяж'!AO8</f>
        <v>–</v>
      </c>
      <c r="S64" s="34" t="str">
        <f>'[1]сам тяж'!AP8</f>
        <v xml:space="preserve">МКБ, дв. Cummins ISB6.7E5 300 (Е-5), ТНВД BOSCH, система нейтрализ. ОГ(AdBlue), аэродинам.козырек, ДЗК, боковая защита, тахограф российского стандарта с блоком СКЗИ, УВЭОС </v>
      </c>
    </row>
    <row r="65" spans="1:19" s="74" customFormat="1" ht="39.6" customHeight="1" x14ac:dyDescent="0.2">
      <c r="A65" s="74" t="str">
        <f t="shared" si="0"/>
        <v>065111000060204850</v>
      </c>
      <c r="B65" s="54" t="s">
        <v>81</v>
      </c>
      <c r="C65" s="73">
        <f>VLOOKUP(B65,[1]сам!$A$6:$BD$32,2,FALSE)</f>
        <v>4095000</v>
      </c>
      <c r="D65" s="73">
        <f>VLOOKUP(B65,[1]сам!$A$6:$AM$32,4,FALSE)</f>
        <v>4176000</v>
      </c>
      <c r="E65" s="36">
        <f t="shared" si="5"/>
        <v>1.0197802197802197</v>
      </c>
      <c r="F65" s="37">
        <f t="shared" si="6"/>
        <v>81000</v>
      </c>
      <c r="G65" s="27" t="str">
        <f>[1]сам!AA31</f>
        <v>6х6</v>
      </c>
      <c r="H65" s="28">
        <f>[1]сам!AB31</f>
        <v>2</v>
      </c>
      <c r="I65" s="29">
        <f>[1]сам!AC31</f>
        <v>14</v>
      </c>
      <c r="J65" s="30">
        <f>[1]сам!AD31</f>
        <v>300</v>
      </c>
      <c r="K65" s="30">
        <f>[1]сам!AE31</f>
        <v>292</v>
      </c>
      <c r="L65" s="30" t="str">
        <f>[1]сам!AF31</f>
        <v>ZF9</v>
      </c>
      <c r="M65" s="31">
        <f>[1]сам!AG31</f>
        <v>6.53</v>
      </c>
      <c r="N65" s="32">
        <f>[1]сам!AH31</f>
        <v>8.6999999999999993</v>
      </c>
      <c r="O65" s="33" t="str">
        <f>[1]сам!AI31</f>
        <v>─</v>
      </c>
      <c r="P65" s="33" t="str">
        <f>[1]сам!AJ31</f>
        <v>11.00R20 11R22,5</v>
      </c>
      <c r="Q65" s="33" t="str">
        <f>[1]сам!AK31</f>
        <v>2х210</v>
      </c>
      <c r="R65" s="33" t="str">
        <f>[1]сам!AL31</f>
        <v>шк-пет.</v>
      </c>
      <c r="S65" s="34" t="str">
        <f>[1]сам!AM31</f>
        <v xml:space="preserve">зад.разгрузка,  дв. Cummins ISB6.7E5 300 (Е-5), топл. ап. BOSCH, система нейтрализ. ОГ(AdBlue), Common Rail, МКБ, МОБ, аэродинамич.козырек, боковая защита, тахограф российского стандарта с блоком СКЗИ, УВЭОС  </v>
      </c>
    </row>
    <row r="66" spans="1:19" s="74" customFormat="1" ht="51" customHeight="1" x14ac:dyDescent="0.2">
      <c r="A66" s="74" t="str">
        <f t="shared" si="0"/>
        <v>065111000060205050</v>
      </c>
      <c r="B66" s="54" t="s">
        <v>82</v>
      </c>
      <c r="C66" s="73">
        <f>VLOOKUP(B66,[1]сам!$A$6:$BD$32,2,FALSE)</f>
        <v>4095000</v>
      </c>
      <c r="D66" s="73">
        <f>VLOOKUP(B66,[1]сам!$A$6:$AM$32,4,FALSE)</f>
        <v>4176000</v>
      </c>
      <c r="E66" s="36">
        <f t="shared" si="5"/>
        <v>1.0197802197802197</v>
      </c>
      <c r="F66" s="37">
        <f t="shared" si="6"/>
        <v>81000</v>
      </c>
      <c r="G66" s="27" t="str">
        <f>[1]сам!AA32</f>
        <v>6х6</v>
      </c>
      <c r="H66" s="28">
        <f>[1]сам!AB32</f>
        <v>2</v>
      </c>
      <c r="I66" s="29">
        <f>[1]сам!AC32</f>
        <v>13.775</v>
      </c>
      <c r="J66" s="30">
        <f>[1]сам!AD32</f>
        <v>300</v>
      </c>
      <c r="K66" s="30">
        <f>[1]сам!AE32</f>
        <v>300</v>
      </c>
      <c r="L66" s="30" t="str">
        <f>[1]сам!AF32</f>
        <v>ZF9</v>
      </c>
      <c r="M66" s="31">
        <f>[1]сам!AG32</f>
        <v>4.9800000000000004</v>
      </c>
      <c r="N66" s="32">
        <f>[1]сам!AH32</f>
        <v>8.6999999999999993</v>
      </c>
      <c r="O66" s="33" t="str">
        <f>[1]сам!AI32</f>
        <v>─</v>
      </c>
      <c r="P66" s="33" t="str">
        <f>[1]сам!AJ32</f>
        <v>11.00R20 11R22,5</v>
      </c>
      <c r="Q66" s="33">
        <f>[1]сам!AK32</f>
        <v>350</v>
      </c>
      <c r="R66" s="33" t="str">
        <f>[1]сам!AL32</f>
        <v>шк-пет.</v>
      </c>
      <c r="S66" s="34" t="str">
        <f>[1]сам!AM32</f>
        <v xml:space="preserve">зад.разгрузка,  дв. КАМАЗ 740.705-300 (Е-5), ТНВД BOSCH, система нейтрализ. ОГ(AdBlue), топл. ап. BOSCH, Common Rail, обогрев платф, МКБ, МОБ, аэродинамич.козырек, боковая защита, тахограф российского стандарта с блоком СКЗИ, УВЭОС  </v>
      </c>
    </row>
    <row r="67" spans="1:19" s="74" customFormat="1" ht="38.25" customHeight="1" x14ac:dyDescent="0.2">
      <c r="A67" s="74" t="str">
        <f t="shared" si="0"/>
        <v>065115000060564850</v>
      </c>
      <c r="B67" s="54" t="s">
        <v>83</v>
      </c>
      <c r="C67" s="73">
        <f>VLOOKUP(B67,[1]сам!$A$6:$BD$32,2,FALSE)</f>
        <v>3617000</v>
      </c>
      <c r="D67" s="73">
        <f>VLOOKUP(B67,[1]сам!$A$6:$AM$32,4,FALSE)</f>
        <v>3691000</v>
      </c>
      <c r="E67" s="36">
        <f t="shared" si="5"/>
        <v>1.0204589438761404</v>
      </c>
      <c r="F67" s="37">
        <f t="shared" si="6"/>
        <v>74000</v>
      </c>
      <c r="G67" s="27" t="str">
        <f>[1]сам!AA14</f>
        <v>6х4</v>
      </c>
      <c r="H67" s="28">
        <f>[1]сам!AB14</f>
        <v>2</v>
      </c>
      <c r="I67" s="29">
        <f>[1]сам!AC14</f>
        <v>15</v>
      </c>
      <c r="J67" s="30">
        <f>[1]сам!AD14</f>
        <v>300</v>
      </c>
      <c r="K67" s="30">
        <f>[1]сам!AE14</f>
        <v>292</v>
      </c>
      <c r="L67" s="30" t="str">
        <f>[1]сам!AF14</f>
        <v>ZF9</v>
      </c>
      <c r="M67" s="31">
        <f>[1]сам!AG14</f>
        <v>5.43</v>
      </c>
      <c r="N67" s="32">
        <f>[1]сам!AH14</f>
        <v>10</v>
      </c>
      <c r="O67" s="33" t="str">
        <f>[1]сам!AI14</f>
        <v>─</v>
      </c>
      <c r="P67" s="33" t="str">
        <f>[1]сам!AJ14</f>
        <v>11.00R20 11R22,5</v>
      </c>
      <c r="Q67" s="33">
        <f>[1]сам!AK14</f>
        <v>350</v>
      </c>
      <c r="R67" s="33" t="str">
        <f>[1]сам!AL14</f>
        <v>─</v>
      </c>
      <c r="S67" s="34" t="str">
        <f>[1]сам!AM14</f>
        <v xml:space="preserve">зад.разгрузка, овал.сеч,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
    </row>
    <row r="68" spans="1:19" s="74" customFormat="1" ht="38.25" customHeight="1" x14ac:dyDescent="0.2">
      <c r="A68" s="74" t="str">
        <f t="shared" si="0"/>
        <v>065115000060574850</v>
      </c>
      <c r="B68" s="54" t="s">
        <v>84</v>
      </c>
      <c r="C68" s="73">
        <f>VLOOKUP(B68,[1]сам!$A$6:$BD$32,2,FALSE)</f>
        <v>3659000</v>
      </c>
      <c r="D68" s="73">
        <f>VLOOKUP(B68,[1]сам!$A$6:$AM$32,4,FALSE)</f>
        <v>3733000</v>
      </c>
      <c r="E68" s="36">
        <f t="shared" si="5"/>
        <v>1.0202241049467067</v>
      </c>
      <c r="F68" s="37">
        <f t="shared" si="6"/>
        <v>74000</v>
      </c>
      <c r="G68" s="27" t="str">
        <f>[1]сам!AA15</f>
        <v>6х4</v>
      </c>
      <c r="H68" s="28">
        <f>[1]сам!AB15</f>
        <v>2</v>
      </c>
      <c r="I68" s="29">
        <f>[1]сам!AC15</f>
        <v>15</v>
      </c>
      <c r="J68" s="30">
        <f>[1]сам!AD15</f>
        <v>300</v>
      </c>
      <c r="K68" s="30">
        <f>[1]сам!AE15</f>
        <v>292</v>
      </c>
      <c r="L68" s="30" t="str">
        <f>[1]сам!AF15</f>
        <v>ZF9</v>
      </c>
      <c r="M68" s="31">
        <f>[1]сам!AG15</f>
        <v>5.94</v>
      </c>
      <c r="N68" s="32">
        <f>[1]сам!AH15</f>
        <v>10</v>
      </c>
      <c r="O68" s="33" t="str">
        <f>[1]сам!AI15</f>
        <v>─</v>
      </c>
      <c r="P68" s="33" t="str">
        <f>[1]сам!AJ15</f>
        <v>11.00R20 11R22,5</v>
      </c>
      <c r="Q68" s="33">
        <f>[1]сам!AK15</f>
        <v>350</v>
      </c>
      <c r="R68" s="33" t="str">
        <f>[1]сам!AL15</f>
        <v>шк-пет.</v>
      </c>
      <c r="S68" s="34" t="str">
        <f>[1]сам!AM15</f>
        <v xml:space="preserve">бок.разгрузка,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
    </row>
    <row r="69" spans="1:19" s="74" customFormat="1" ht="38.25" customHeight="1" x14ac:dyDescent="0.2">
      <c r="A69" s="74" t="str">
        <f t="shared" si="0"/>
        <v>065115000060584850</v>
      </c>
      <c r="B69" s="54" t="s">
        <v>85</v>
      </c>
      <c r="C69" s="73">
        <f>VLOOKUP(B69,[1]сам!$A$6:$BD$32,2,FALSE)</f>
        <v>3654000</v>
      </c>
      <c r="D69" s="73">
        <f>VLOOKUP(B69,[1]сам!$A$6:$AM$32,4,FALSE)</f>
        <v>3728000</v>
      </c>
      <c r="E69" s="36">
        <f t="shared" si="5"/>
        <v>1.0202517788724685</v>
      </c>
      <c r="F69" s="37">
        <f t="shared" si="6"/>
        <v>74000</v>
      </c>
      <c r="G69" s="27" t="str">
        <f>[1]сам!AA16</f>
        <v>6х4</v>
      </c>
      <c r="H69" s="28">
        <f>[1]сам!AB16</f>
        <v>2</v>
      </c>
      <c r="I69" s="29">
        <f>[1]сам!AC16</f>
        <v>15</v>
      </c>
      <c r="J69" s="30">
        <f>[1]сам!AD16</f>
        <v>300</v>
      </c>
      <c r="K69" s="30">
        <f>[1]сам!AE16</f>
        <v>292</v>
      </c>
      <c r="L69" s="30" t="str">
        <f>[1]сам!AF16</f>
        <v>ZF9</v>
      </c>
      <c r="M69" s="31">
        <f>[1]сам!AG16</f>
        <v>5.94</v>
      </c>
      <c r="N69" s="32">
        <f>[1]сам!AH16</f>
        <v>10</v>
      </c>
      <c r="O69" s="33" t="str">
        <f>[1]сам!AI16</f>
        <v>─</v>
      </c>
      <c r="P69" s="33" t="str">
        <f>[1]сам!AJ16</f>
        <v>11.00R20 11R22,5</v>
      </c>
      <c r="Q69" s="33">
        <f>[1]сам!AK16</f>
        <v>350</v>
      </c>
      <c r="R69" s="33" t="str">
        <f>[1]сам!AL16</f>
        <v>шк-пет.</v>
      </c>
      <c r="S69" s="34" t="str">
        <f>[1]сам!AM16</f>
        <v xml:space="preserve">зад.разгрузка, ковш.типа, МКБ, МОБ, дв. Cummins ISB6.7E5 300 (Е-5), ТНВД BOSCH, отоп. Планар., система нейтрализ. ОГ (AdBlue), Common Rail, ДЗК, аэродин.козырек, боковая защита, тахограф российского стандарта с блоком СКЗИ, УВЭОС  </v>
      </c>
    </row>
    <row r="70" spans="1:19" s="74" customFormat="1" ht="89.25" x14ac:dyDescent="0.2">
      <c r="A70" s="74" t="str">
        <f t="shared" si="0"/>
        <v>065115006060584850</v>
      </c>
      <c r="B70" s="54" t="s">
        <v>86</v>
      </c>
      <c r="C70" s="73">
        <f>VLOOKUP(B70,[1]сам!$A$6:$BD$32,2,FALSE)</f>
        <v>3654000</v>
      </c>
      <c r="D70" s="73">
        <f>VLOOKUP(B70,[1]сам!$A$6:$AM$32,4,FALSE)</f>
        <v>3728000</v>
      </c>
      <c r="E70" s="36">
        <f>D70/C70</f>
        <v>1.0202517788724685</v>
      </c>
      <c r="F70" s="37">
        <f>D70-C70</f>
        <v>74000</v>
      </c>
      <c r="G70" s="27" t="str">
        <f>[1]сам!AA17</f>
        <v>6х4</v>
      </c>
      <c r="H70" s="28">
        <f>[1]сам!AB17</f>
        <v>2</v>
      </c>
      <c r="I70" s="29">
        <f>[1]сам!AC17</f>
        <v>15</v>
      </c>
      <c r="J70" s="30">
        <f>[1]сам!AD17</f>
        <v>300</v>
      </c>
      <c r="K70" s="30">
        <f>[1]сам!AE17</f>
        <v>292</v>
      </c>
      <c r="L70" s="30" t="str">
        <f>[1]сам!AF17</f>
        <v>ZF9</v>
      </c>
      <c r="M70" s="31">
        <f>[1]сам!AG17</f>
        <v>5.94</v>
      </c>
      <c r="N70" s="32">
        <f>[1]сам!AH17</f>
        <v>10</v>
      </c>
      <c r="O70" s="33" t="str">
        <f>[1]сам!AI17</f>
        <v>─</v>
      </c>
      <c r="P70" s="33" t="str">
        <f>[1]сам!AJ17</f>
        <v>11.00R20 11R22,5</v>
      </c>
      <c r="Q70" s="33">
        <f>[1]сам!AK17</f>
        <v>350</v>
      </c>
      <c r="R70" s="33" t="str">
        <f>[1]сам!AL17</f>
        <v>шк-пет.</v>
      </c>
      <c r="S70" s="34" t="str">
        <f>[1]сам!AM17</f>
        <v xml:space="preserve">зад.разгрузка, ковш.типа, МКБ, МОБ, дв. Cummins ISB6.7E5 300 (Е-5), ТНВД BOSCH, система нейтрализ. ОГ (AdBlue), Common Rail,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71" spans="1:19" s="74" customFormat="1" ht="89.25" x14ac:dyDescent="0.2">
      <c r="A71" s="74" t="str">
        <f>"0"&amp;LEFT(B71,FIND("-",B71)-1)&amp;LEFT("00000000",8-ABS(IFERROR(FIND("-",B71,FIND("-",B71)+1),0)-FIND("-",B71))+1+IF(FIND("-",B71)=5,1,0))&amp;RIGHT(LEFT(B71,IFERROR(FIND("-",B71,FIND("-",B71)+1),0)-1),LEN(LEFT(B71,IFERROR(FIND("-",B71,FIND("-",B71)+1),0)-1))-FIND("-",B71))&amp;RIGHT(LEFT(B71,IFERROR(FIND("-",B71,FIND("-",B71)+1),0)+2),2)&amp;"50"</f>
        <v>065115007060584850</v>
      </c>
      <c r="B71" s="54" t="s">
        <v>87</v>
      </c>
      <c r="C71" s="73">
        <f>VLOOKUP(B71,[1]сам!$A$6:$BD$32,2,FALSE)</f>
        <v>3654000</v>
      </c>
      <c r="D71" s="73">
        <f>VLOOKUP(B71,[1]сам!$A$6:$AM$32,4,FALSE)</f>
        <v>3728000</v>
      </c>
      <c r="E71" s="36">
        <f>D71/C71</f>
        <v>1.0202517788724685</v>
      </c>
      <c r="F71" s="37">
        <f>D71-C71</f>
        <v>74000</v>
      </c>
      <c r="G71" s="27" t="str">
        <f>[1]сам!AA18</f>
        <v>6х4</v>
      </c>
      <c r="H71" s="28">
        <f>[1]сам!AB18</f>
        <v>2</v>
      </c>
      <c r="I71" s="29">
        <f>[1]сам!AC18</f>
        <v>15</v>
      </c>
      <c r="J71" s="30">
        <f>[1]сам!AD18</f>
        <v>300</v>
      </c>
      <c r="K71" s="30">
        <f>[1]сам!AE18</f>
        <v>292</v>
      </c>
      <c r="L71" s="30" t="str">
        <f>[1]сам!AF18</f>
        <v>ZF9</v>
      </c>
      <c r="M71" s="31">
        <f>[1]сам!AG18</f>
        <v>5.94</v>
      </c>
      <c r="N71" s="32">
        <f>[1]сам!AH18</f>
        <v>10</v>
      </c>
      <c r="O71" s="33" t="str">
        <f>[1]сам!AI18</f>
        <v>─</v>
      </c>
      <c r="P71" s="33" t="str">
        <f>[1]сам!AJ18</f>
        <v>11.00R20 11R22,5</v>
      </c>
      <c r="Q71" s="33">
        <f>[1]сам!AK18</f>
        <v>350</v>
      </c>
      <c r="R71" s="33" t="str">
        <f>[1]сам!AL18</f>
        <v>шк-пет.</v>
      </c>
      <c r="S71" s="34" t="str">
        <f>[1]сам!AM18</f>
        <v xml:space="preserve">зад.разгрузка, ковш.типа, МКБ, МОБ, дв. Cummins ISB6.7E5 300 (Е-5), ТНВД BOSCH, система нейтрализ. ОГ (AdBlue), Common Rail, тахограф российского стандарта с блоком СКЗИ, УВЭОС, автономный воздушный отопитель "Планар 4Д",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накладной кондиционер 3,5 кВТ (в составе штатной системы вентиляции кабины) а/м Камаз     </v>
      </c>
    </row>
    <row r="72" spans="1:19" s="74" customFormat="1" ht="89.25" x14ac:dyDescent="0.2">
      <c r="A72" s="74" t="str">
        <f>"0"&amp;LEFT(B72,FIND("-",B72)-1)&amp;LEFT("00000000",8-ABS(IFERROR(FIND("-",B72,FIND("-",B72)+1),0)-FIND("-",B72))+1+IF(FIND("-",B72)=5,1,0))&amp;RIGHT(LEFT(B72,IFERROR(FIND("-",B72,FIND("-",B72)+1),0)-1),LEN(LEFT(B72,IFERROR(FIND("-",B72,FIND("-",B72)+1),0)-1))-FIND("-",B72))&amp;RIGHT(LEFT(B72,IFERROR(FIND("-",B72,FIND("-",B72)+1),0)+2),2)&amp;"50"</f>
        <v>065115008060584850</v>
      </c>
      <c r="B72" s="54" t="s">
        <v>88</v>
      </c>
      <c r="C72" s="73">
        <f>VLOOKUP(B72,[1]сам!$A$6:$BD$32,2,FALSE)</f>
        <v>3654000</v>
      </c>
      <c r="D72" s="73">
        <f>VLOOKUP(B72,[1]сам!$A$6:$AM$32,4,FALSE)</f>
        <v>3728000</v>
      </c>
      <c r="E72" s="36">
        <f>D72/C72</f>
        <v>1.0202517788724685</v>
      </c>
      <c r="F72" s="37">
        <f>D72-C72</f>
        <v>74000</v>
      </c>
      <c r="G72" s="27" t="str">
        <f>[1]сам!AA19</f>
        <v>6х4</v>
      </c>
      <c r="H72" s="28">
        <f>[1]сам!AB19</f>
        <v>2</v>
      </c>
      <c r="I72" s="29">
        <f>[1]сам!AC19</f>
        <v>15</v>
      </c>
      <c r="J72" s="30">
        <f>[1]сам!AD19</f>
        <v>300</v>
      </c>
      <c r="K72" s="30">
        <f>[1]сам!AE19</f>
        <v>292</v>
      </c>
      <c r="L72" s="30" t="str">
        <f>[1]сам!AF19</f>
        <v>ZF9</v>
      </c>
      <c r="M72" s="31">
        <f>[1]сам!AG19</f>
        <v>5.94</v>
      </c>
      <c r="N72" s="32">
        <f>[1]сам!AH19</f>
        <v>10</v>
      </c>
      <c r="O72" s="33" t="str">
        <f>[1]сам!AI19</f>
        <v>─</v>
      </c>
      <c r="P72" s="33" t="str">
        <f>[1]сам!AJ19</f>
        <v>11.00R20 11R22,5</v>
      </c>
      <c r="Q72" s="33">
        <f>[1]сам!AK19</f>
        <v>350</v>
      </c>
      <c r="R72" s="33" t="str">
        <f>[1]сам!AL19</f>
        <v>шк-пет.</v>
      </c>
      <c r="S72" s="34" t="str">
        <f>[1]сам!AM19</f>
        <v xml:space="preserve">зад.разгрузка, ковш.типа, МКБ, МОБ, дв. Cummins ISB6.7E5 300 (Е-5), ТНВД BOSCH, система нейтрализ. ОГ (AdBlue), Common Rail,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73" spans="1:19" s="74" customFormat="1" ht="89.25" x14ac:dyDescent="0.2">
      <c r="A73" s="74" t="str">
        <f>"0"&amp;LEFT(B73,FIND("-",B73)-1)&amp;LEFT("00000000",8-ABS(IFERROR(FIND("-",B73,FIND("-",B73)+1),0)-FIND("-",B73))+1+IF(FIND("-",B73)=5,1,0))&amp;RIGHT(LEFT(B73,IFERROR(FIND("-",B73,FIND("-",B73)+1),0)-1),LEN(LEFT(B73,IFERROR(FIND("-",B73,FIND("-",B73)+1),0)-1))-FIND("-",B73))&amp;RIGHT(LEFT(B73,IFERROR(FIND("-",B73,FIND("-",B73)+1),0)+2),2)&amp;"50"</f>
        <v>065115009060584850</v>
      </c>
      <c r="B73" s="54" t="s">
        <v>89</v>
      </c>
      <c r="C73" s="73">
        <f>VLOOKUP(B73,[1]сам!$A$6:$BD$32,2,FALSE)</f>
        <v>3654000</v>
      </c>
      <c r="D73" s="73">
        <f>VLOOKUP(B73,[1]сам!$A$6:$AM$32,4,FALSE)</f>
        <v>3728000</v>
      </c>
      <c r="E73" s="36">
        <f>D73/C73</f>
        <v>1.0202517788724685</v>
      </c>
      <c r="F73" s="37">
        <f>D73-C73</f>
        <v>74000</v>
      </c>
      <c r="G73" s="27" t="str">
        <f>[1]сам!AA20</f>
        <v>6х4</v>
      </c>
      <c r="H73" s="28">
        <f>[1]сам!AB20</f>
        <v>2</v>
      </c>
      <c r="I73" s="29">
        <f>[1]сам!AC20</f>
        <v>15</v>
      </c>
      <c r="J73" s="30">
        <f>[1]сам!AD20</f>
        <v>300</v>
      </c>
      <c r="K73" s="30">
        <f>[1]сам!AE20</f>
        <v>292</v>
      </c>
      <c r="L73" s="30" t="str">
        <f>[1]сам!AF20</f>
        <v>ZF9</v>
      </c>
      <c r="M73" s="31">
        <f>[1]сам!AG20</f>
        <v>5.94</v>
      </c>
      <c r="N73" s="32">
        <f>[1]сам!AH20</f>
        <v>10</v>
      </c>
      <c r="O73" s="33" t="str">
        <f>[1]сам!AI20</f>
        <v>─</v>
      </c>
      <c r="P73" s="33" t="str">
        <f>[1]сам!AJ20</f>
        <v>11.00R20 11R22,5</v>
      </c>
      <c r="Q73" s="33">
        <f>[1]сам!AK20</f>
        <v>350</v>
      </c>
      <c r="R73" s="33" t="str">
        <f>[1]сам!AL20</f>
        <v>шк-пет.</v>
      </c>
      <c r="S73" s="34" t="str">
        <f>[1]сам!AM20</f>
        <v>зад.разгрузка, ковш.типа, МКБ, МОБ, дв. Cummins ISB6.7E5 300 (Е-5), ТНВД BOSCH, система нейтрализ. ОГ (AdBlue), Common Rail, тахограф российского стандарта с блоком СКЗИ, УВЭОС, автономный воздушный отопитель "Планар 4Д",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накладной кондиционер 3,5 кВТ (в составе штатной системы вентиляции кабины)</v>
      </c>
    </row>
    <row r="74" spans="1:19" s="74" customFormat="1" ht="38.25" customHeight="1" x14ac:dyDescent="0.2">
      <c r="A74" s="74" t="str">
        <f t="shared" ref="A74:A153" si="7">"0"&amp;LEFT(B74,FIND("-",B74)-1)&amp;LEFT("00000000",8-ABS(IFERROR(FIND("-",B74,FIND("-",B74)+1),0)-FIND("-",B74))+1+IF(FIND("-",B74)=5,1,0))&amp;RIGHT(LEFT(B74,IFERROR(FIND("-",B74,FIND("-",B74)+1),0)-1),LEN(LEFT(B74,IFERROR(FIND("-",B74,FIND("-",B74)+1),0)-1))-FIND("-",B74))&amp;RIGHT(LEFT(B74,IFERROR(FIND("-",B74,FIND("-",B74)+1),0)+2),2)&amp;"50"</f>
        <v>065115000070584850</v>
      </c>
      <c r="B74" s="54" t="s">
        <v>90</v>
      </c>
      <c r="C74" s="73">
        <f>VLOOKUP(B74,[1]сам!$A$6:$BD$32,2,FALSE)</f>
        <v>3739000</v>
      </c>
      <c r="D74" s="73">
        <f>VLOOKUP(B74,[1]сам!$A$6:$AM$32,4,FALSE)</f>
        <v>3813000</v>
      </c>
      <c r="E74" s="36">
        <f t="shared" si="5"/>
        <v>1.0197913880716769</v>
      </c>
      <c r="F74" s="37">
        <f t="shared" si="6"/>
        <v>74000</v>
      </c>
      <c r="G74" s="27" t="str">
        <f>[1]сам!AA21</f>
        <v>6х4</v>
      </c>
      <c r="H74" s="28">
        <f>[1]сам!AB21</f>
        <v>2</v>
      </c>
      <c r="I74" s="29">
        <f>[1]сам!AC21</f>
        <v>15</v>
      </c>
      <c r="J74" s="30">
        <f>[1]сам!AD21</f>
        <v>300</v>
      </c>
      <c r="K74" s="30">
        <f>[1]сам!AE21</f>
        <v>292</v>
      </c>
      <c r="L74" s="30" t="str">
        <f>[1]сам!AF21</f>
        <v>ZF9</v>
      </c>
      <c r="M74" s="31">
        <f>[1]сам!AG21</f>
        <v>5.94</v>
      </c>
      <c r="N74" s="32">
        <f>[1]сам!AH21</f>
        <v>10</v>
      </c>
      <c r="O74" s="33" t="str">
        <f>[1]сам!AI21</f>
        <v>─</v>
      </c>
      <c r="P74" s="33" t="str">
        <f>[1]сам!AJ21</f>
        <v>11.00R20 11R22,5</v>
      </c>
      <c r="Q74" s="33">
        <f>[1]сам!AK21</f>
        <v>350</v>
      </c>
      <c r="R74" s="33" t="str">
        <f>[1]сам!AL21</f>
        <v>шк-пет.</v>
      </c>
      <c r="S74" s="34" t="str">
        <f>[1]сам!AM21</f>
        <v xml:space="preserve">зад.разгрузка, ковш.типа, МКБ, МОБ, дв. Cummins ISB6.7E5 300 (Е-5), ТНВД BOSCH, система нейтрализ. ОГ (AdBlue), отоп. Планар, Common Rail, рестайлинг 2, ДЗК, аэродин.козырек, боковая защита, тахограф российского стандарта с блоком СКЗИ, УВЭОС  </v>
      </c>
    </row>
    <row r="75" spans="1:19" s="74" customFormat="1" ht="38.25" customHeight="1" x14ac:dyDescent="0.2">
      <c r="A75" s="74" t="str">
        <f t="shared" si="7"/>
        <v>065115000060585050</v>
      </c>
      <c r="B75" s="54" t="s">
        <v>91</v>
      </c>
      <c r="C75" s="73">
        <f>VLOOKUP(B75,[1]сам!$A$6:$BD$32,2,FALSE)</f>
        <v>3653000</v>
      </c>
      <c r="D75" s="73">
        <f>VLOOKUP(B75,[1]сам!$A$6:$AM$32,4,FALSE)</f>
        <v>3727000</v>
      </c>
      <c r="E75" s="36">
        <f t="shared" si="5"/>
        <v>1.020257322748426</v>
      </c>
      <c r="F75" s="37">
        <f t="shared" si="6"/>
        <v>74000</v>
      </c>
      <c r="G75" s="27" t="str">
        <f>[1]сам!AA22</f>
        <v>6х4</v>
      </c>
      <c r="H75" s="28">
        <f>[1]сам!AB22</f>
        <v>2</v>
      </c>
      <c r="I75" s="29">
        <f>[1]сам!AC22</f>
        <v>14.5</v>
      </c>
      <c r="J75" s="30">
        <f>[1]сам!AD22</f>
        <v>300</v>
      </c>
      <c r="K75" s="30">
        <f>[1]сам!AE22</f>
        <v>300</v>
      </c>
      <c r="L75" s="30" t="str">
        <f>[1]сам!AF22</f>
        <v>ZF9</v>
      </c>
      <c r="M75" s="31">
        <f>[1]сам!AG22</f>
        <v>4.9800000000000004</v>
      </c>
      <c r="N75" s="32">
        <f>[1]сам!AH22</f>
        <v>10</v>
      </c>
      <c r="O75" s="33" t="str">
        <f>[1]сам!AI22</f>
        <v>─</v>
      </c>
      <c r="P75" s="33" t="str">
        <f>[1]сам!AJ22</f>
        <v>11.00R20 11R22,5</v>
      </c>
      <c r="Q75" s="33">
        <f>[1]сам!AK22</f>
        <v>350</v>
      </c>
      <c r="R75" s="33" t="str">
        <f>[1]сам!AL22</f>
        <v>шк-пет.</v>
      </c>
      <c r="S75" s="34" t="str">
        <f>[1]сам!AM22</f>
        <v xml:space="preserve">зад.разгрузка, ковш.типа, МКБ, МОБ, дв. КАМАЗ 740.705-300 (Е-5), ТНВД BOSCH, система нейтрализ. ОГ(AdBlue), Common Rail, обогрев платф., ДЗК, аэродин.козырек, боковая защита, тахограф российского стандарта с блоком СКЗИ, УВЭОС  </v>
      </c>
    </row>
    <row r="76" spans="1:19" s="74" customFormat="1" ht="102" x14ac:dyDescent="0.2">
      <c r="A76" s="74" t="str">
        <f t="shared" si="7"/>
        <v>065115004060585050</v>
      </c>
      <c r="B76" s="54" t="s">
        <v>92</v>
      </c>
      <c r="C76" s="73">
        <f>VLOOKUP(B76,[1]сам!$A$6:$BD$32,2,FALSE)</f>
        <v>3653000</v>
      </c>
      <c r="D76" s="73">
        <f>VLOOKUP(B76,[1]сам!$A$6:$AM$32,4,FALSE)</f>
        <v>3727000</v>
      </c>
      <c r="E76" s="36">
        <f>D76/C76</f>
        <v>1.020257322748426</v>
      </c>
      <c r="F76" s="37">
        <f>D76-C76</f>
        <v>74000</v>
      </c>
      <c r="G76" s="27" t="str">
        <f>[1]сам!AA23</f>
        <v>6х4</v>
      </c>
      <c r="H76" s="28">
        <f>[1]сам!AB23</f>
        <v>2</v>
      </c>
      <c r="I76" s="29">
        <f>[1]сам!AC23</f>
        <v>14.5</v>
      </c>
      <c r="J76" s="30">
        <f>[1]сам!AD23</f>
        <v>300</v>
      </c>
      <c r="K76" s="30">
        <f>[1]сам!AE23</f>
        <v>300</v>
      </c>
      <c r="L76" s="30" t="str">
        <f>[1]сам!AF23</f>
        <v>ZF9</v>
      </c>
      <c r="M76" s="31">
        <f>[1]сам!AG23</f>
        <v>4.9800000000000004</v>
      </c>
      <c r="N76" s="32">
        <f>[1]сам!AH23</f>
        <v>10</v>
      </c>
      <c r="O76" s="33" t="str">
        <f>[1]сам!AI23</f>
        <v>─</v>
      </c>
      <c r="P76" s="33" t="str">
        <f>[1]сам!AJ23</f>
        <v>11.00R20 11R22,5</v>
      </c>
      <c r="Q76" s="33">
        <f>[1]сам!AK23</f>
        <v>350</v>
      </c>
      <c r="R76" s="33" t="str">
        <f>[1]сам!AL23</f>
        <v>шк-пет.</v>
      </c>
      <c r="S76" s="34" t="str">
        <f>[1]сам!AM23</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77" spans="1:19" s="74" customFormat="1" ht="102" x14ac:dyDescent="0.2">
      <c r="A77" s="74" t="str">
        <f>"0"&amp;LEFT(B77,FIND("-",B77)-1)&amp;LEFT("00000000",8-ABS(IFERROR(FIND("-",B77,FIND("-",B77)+1),0)-FIND("-",B77))+1+IF(FIND("-",B77)=5,1,0))&amp;RIGHT(LEFT(B77,IFERROR(FIND("-",B77,FIND("-",B77)+1),0)-1),LEN(LEFT(B77,IFERROR(FIND("-",B77,FIND("-",B77)+1),0)-1))-FIND("-",B77))&amp;RIGHT(LEFT(B77,IFERROR(FIND("-",B77,FIND("-",B77)+1),0)+2),2)&amp;"50"</f>
        <v>065115005060585050</v>
      </c>
      <c r="B77" s="54" t="s">
        <v>93</v>
      </c>
      <c r="C77" s="73">
        <f>VLOOKUP(B77,[1]сам!$A$6:$BD$32,2,FALSE)</f>
        <v>3653000</v>
      </c>
      <c r="D77" s="73">
        <f>VLOOKUP(B77,[1]сам!$A$6:$AM$32,4,FALSE)</f>
        <v>3727000</v>
      </c>
      <c r="E77" s="36">
        <f>D77/C77</f>
        <v>1.020257322748426</v>
      </c>
      <c r="F77" s="37">
        <f>D77-C77</f>
        <v>74000</v>
      </c>
      <c r="G77" s="27" t="str">
        <f>[1]сам!AA24</f>
        <v>6х4</v>
      </c>
      <c r="H77" s="28">
        <f>[1]сам!AB24</f>
        <v>2</v>
      </c>
      <c r="I77" s="29">
        <f>[1]сам!AC24</f>
        <v>14.5</v>
      </c>
      <c r="J77" s="30">
        <f>[1]сам!AD24</f>
        <v>300</v>
      </c>
      <c r="K77" s="30">
        <f>[1]сам!AE24</f>
        <v>300</v>
      </c>
      <c r="L77" s="30" t="str">
        <f>[1]сам!AF24</f>
        <v>ZF9</v>
      </c>
      <c r="M77" s="31">
        <f>[1]сам!AG24</f>
        <v>4.9800000000000004</v>
      </c>
      <c r="N77" s="32">
        <f>[1]сам!AH24</f>
        <v>10</v>
      </c>
      <c r="O77" s="33" t="str">
        <f>[1]сам!AI24</f>
        <v>─</v>
      </c>
      <c r="P77" s="33" t="str">
        <f>[1]сам!AJ24</f>
        <v>11.00R20 11R22,5</v>
      </c>
      <c r="Q77" s="33">
        <f>[1]сам!AK24</f>
        <v>350</v>
      </c>
      <c r="R77" s="33" t="str">
        <f>[1]сам!AL24</f>
        <v>шк-пет.</v>
      </c>
      <c r="S77" s="34" t="str">
        <f>[1]сам!AM24</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78" spans="1:19" s="74" customFormat="1" ht="51" x14ac:dyDescent="0.2">
      <c r="A78" s="74" t="str">
        <f t="shared" si="7"/>
        <v>065115007760585050</v>
      </c>
      <c r="B78" s="54" t="s">
        <v>94</v>
      </c>
      <c r="C78" s="73">
        <f>VLOOKUP(B78,[1]сам!$A$6:$BD$32,2,FALSE)</f>
        <v>3573000</v>
      </c>
      <c r="D78" s="73">
        <f>VLOOKUP(B78,[1]сам!$A$6:$AM$32,4,FALSE)</f>
        <v>3647000</v>
      </c>
      <c r="E78" s="36">
        <f>D78/C78</f>
        <v>1.0207108872096278</v>
      </c>
      <c r="F78" s="37">
        <f>D78-C78</f>
        <v>74000</v>
      </c>
      <c r="G78" s="27" t="str">
        <f>[1]сам!AA25</f>
        <v>6х4</v>
      </c>
      <c r="H78" s="28">
        <f>[1]сам!AB25</f>
        <v>2</v>
      </c>
      <c r="I78" s="29">
        <f>[1]сам!AC25</f>
        <v>14.5</v>
      </c>
      <c r="J78" s="30">
        <f>[1]сам!AD25</f>
        <v>300</v>
      </c>
      <c r="K78" s="30">
        <f>[1]сам!AE25</f>
        <v>300</v>
      </c>
      <c r="L78" s="30">
        <f>[1]сам!AF25</f>
        <v>154</v>
      </c>
      <c r="M78" s="31">
        <f>[1]сам!AG25</f>
        <v>4.9800000000000004</v>
      </c>
      <c r="N78" s="32">
        <f>[1]сам!AH25</f>
        <v>10</v>
      </c>
      <c r="O78" s="33" t="str">
        <f>[1]сам!AI25</f>
        <v>─</v>
      </c>
      <c r="P78" s="33" t="str">
        <f>[1]сам!AJ25</f>
        <v>11.00R20 11R22,5</v>
      </c>
      <c r="Q78" s="33">
        <f>[1]сам!AK25</f>
        <v>350</v>
      </c>
      <c r="R78" s="33" t="str">
        <f>[1]сам!AL25</f>
        <v>шк-пет.</v>
      </c>
      <c r="S78" s="34" t="str">
        <f>[1]сам!AM25</f>
        <v xml:space="preserve">зад.разгрузка, ковш.типа, МКБ, МОБ, дв. КАМАЗ 740.705-300 (Е-5), ТНВД BOSCH, система нейтрализ. ОГ(AdBlue), Common Rail, обогрев платф., ДЗК, аэродин.козырек, боковая защита, тахограф российского стандарта с блоком СКЗИ, УВЭОС  </v>
      </c>
    </row>
    <row r="79" spans="1:19" s="74" customFormat="1" ht="102" x14ac:dyDescent="0.2">
      <c r="A79" s="74" t="str">
        <f t="shared" si="7"/>
        <v>065115037760585050</v>
      </c>
      <c r="B79" s="54" t="s">
        <v>95</v>
      </c>
      <c r="C79" s="73">
        <f>VLOOKUP(B79,[1]сам!$A$6:$BD$32,2,FALSE)</f>
        <v>3573000</v>
      </c>
      <c r="D79" s="73">
        <f>VLOOKUP(B79,[1]сам!$A$6:$AM$32,4,FALSE)</f>
        <v>3647000</v>
      </c>
      <c r="E79" s="36">
        <f>D79/C79</f>
        <v>1.0207108872096278</v>
      </c>
      <c r="F79" s="37">
        <f>D79-C79</f>
        <v>74000</v>
      </c>
      <c r="G79" s="27" t="str">
        <f>[1]сам!AA26</f>
        <v>6х4</v>
      </c>
      <c r="H79" s="28">
        <f>[1]сам!AB26</f>
        <v>2</v>
      </c>
      <c r="I79" s="29">
        <f>[1]сам!AC26</f>
        <v>14.5</v>
      </c>
      <c r="J79" s="30">
        <f>[1]сам!AD26</f>
        <v>300</v>
      </c>
      <c r="K79" s="30">
        <f>[1]сам!AE26</f>
        <v>292</v>
      </c>
      <c r="L79" s="30">
        <f>[1]сам!AF26</f>
        <v>154</v>
      </c>
      <c r="M79" s="31">
        <f>[1]сам!AG26</f>
        <v>4.9800000000000004</v>
      </c>
      <c r="N79" s="32">
        <f>[1]сам!AH26</f>
        <v>10</v>
      </c>
      <c r="O79" s="33" t="str">
        <f>[1]сам!AI26</f>
        <v>─</v>
      </c>
      <c r="P79" s="33" t="str">
        <f>[1]сам!AJ26</f>
        <v>11.00R20 11R22,5</v>
      </c>
      <c r="Q79" s="33">
        <f>[1]сам!AK26</f>
        <v>350</v>
      </c>
      <c r="R79" s="33" t="str">
        <f>[1]сам!AL26</f>
        <v>шк-пет.</v>
      </c>
      <c r="S79" s="34" t="str">
        <f>[1]сам!AM26</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80" spans="1:19" s="74" customFormat="1" ht="102" x14ac:dyDescent="0.2">
      <c r="A80" s="74" t="str">
        <f>"0"&amp;LEFT(B80,FIND("-",B80)-1)&amp;LEFT("00000000",8-ABS(IFERROR(FIND("-",B80,FIND("-",B80)+1),0)-FIND("-",B80))+1+IF(FIND("-",B80)=5,1,0))&amp;RIGHT(LEFT(B80,IFERROR(FIND("-",B80,FIND("-",B80)+1),0)-1),LEN(LEFT(B80,IFERROR(FIND("-",B80,FIND("-",B80)+1),0)-1))-FIND("-",B80))&amp;RIGHT(LEFT(B80,IFERROR(FIND("-",B80,FIND("-",B80)+1),0)+2),2)&amp;"50"</f>
        <v>065115047760585050</v>
      </c>
      <c r="B80" s="54" t="s">
        <v>96</v>
      </c>
      <c r="C80" s="73">
        <f>VLOOKUP(B80,[1]сам!$A$6:$BD$32,2,FALSE)</f>
        <v>3573000</v>
      </c>
      <c r="D80" s="73">
        <f>VLOOKUP(B80,[1]сам!$A$6:$AM$32,4,FALSE)</f>
        <v>3647000</v>
      </c>
      <c r="E80" s="36">
        <f>D80/C80</f>
        <v>1.0207108872096278</v>
      </c>
      <c r="F80" s="37">
        <f>D80-C80</f>
        <v>74000</v>
      </c>
      <c r="G80" s="27" t="str">
        <f>[1]сам!AA27</f>
        <v>6х4</v>
      </c>
      <c r="H80" s="28">
        <f>[1]сам!AB27</f>
        <v>2</v>
      </c>
      <c r="I80" s="29">
        <f>[1]сам!AC27</f>
        <v>14.5</v>
      </c>
      <c r="J80" s="30">
        <f>[1]сам!AD27</f>
        <v>300</v>
      </c>
      <c r="K80" s="30">
        <f>[1]сам!AE27</f>
        <v>292</v>
      </c>
      <c r="L80" s="30">
        <f>[1]сам!AF27</f>
        <v>154</v>
      </c>
      <c r="M80" s="31">
        <f>[1]сам!AG27</f>
        <v>4.9800000000000004</v>
      </c>
      <c r="N80" s="32">
        <f>[1]сам!AH27</f>
        <v>10</v>
      </c>
      <c r="O80" s="33" t="str">
        <f>[1]сам!AI27</f>
        <v>─</v>
      </c>
      <c r="P80" s="33" t="str">
        <f>[1]сам!AJ27</f>
        <v>11.00R20 11R22,5</v>
      </c>
      <c r="Q80" s="33">
        <f>[1]сам!AK27</f>
        <v>350</v>
      </c>
      <c r="R80" s="33" t="str">
        <f>[1]сам!AL27</f>
        <v>шк-пет.</v>
      </c>
      <c r="S80" s="34" t="str">
        <f>[1]сам!AM27</f>
        <v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81" spans="1:20" s="74" customFormat="1" ht="38.25" customHeight="1" x14ac:dyDescent="0.2">
      <c r="A81" s="74" t="str">
        <f t="shared" si="7"/>
        <v>065115000060594850</v>
      </c>
      <c r="B81" s="54" t="s">
        <v>97</v>
      </c>
      <c r="C81" s="73">
        <f>VLOOKUP(B81,[1]сам!$A$6:$BD$32,2,FALSE)</f>
        <v>3669000</v>
      </c>
      <c r="D81" s="73">
        <f>VLOOKUP(B81,[1]сам!$A$6:$AM$32,4,FALSE)</f>
        <v>3743000</v>
      </c>
      <c r="E81" s="36">
        <f t="shared" si="5"/>
        <v>1.0201689833742165</v>
      </c>
      <c r="F81" s="37">
        <f t="shared" si="6"/>
        <v>74000</v>
      </c>
      <c r="G81" s="27" t="str">
        <f>[1]сам!AA28</f>
        <v>6х4</v>
      </c>
      <c r="H81" s="28">
        <f>[1]сам!AB28</f>
        <v>2</v>
      </c>
      <c r="I81" s="29">
        <f>[1]сам!AC28</f>
        <v>15</v>
      </c>
      <c r="J81" s="30">
        <f>[1]сам!AD28</f>
        <v>300</v>
      </c>
      <c r="K81" s="30">
        <f>[1]сам!AE28</f>
        <v>292</v>
      </c>
      <c r="L81" s="30" t="str">
        <f>[1]сам!AF28</f>
        <v>ZF9</v>
      </c>
      <c r="M81" s="31">
        <f>[1]сам!AG28</f>
        <v>5.94</v>
      </c>
      <c r="N81" s="32">
        <f>[1]сам!AH28</f>
        <v>10</v>
      </c>
      <c r="O81" s="33" t="str">
        <f>[1]сам!AI28</f>
        <v>─</v>
      </c>
      <c r="P81" s="33" t="str">
        <f>[1]сам!AJ28</f>
        <v>11.00R20 11R22,5</v>
      </c>
      <c r="Q81" s="33">
        <f>[1]сам!AK28</f>
        <v>350</v>
      </c>
      <c r="R81" s="33" t="str">
        <f>[1]сам!AL28</f>
        <v>шк-пет.</v>
      </c>
      <c r="S81" s="34" t="str">
        <f>[1]сам!AM28</f>
        <v xml:space="preserve">3-х ст.разгрузка, МКБ, МОБ, дв. Cummins ISB6.7E5 300 (Е-5), ТНВД BOSCH, система нейтрализ. ОГ (AdBlue), отоп. Планар, Common Rail, ДЗК, аэродин.козырек, боковая защита, тахограф российского стандарта с блоком СКЗИ, УВЭОС  </v>
      </c>
    </row>
    <row r="82" spans="1:20" s="74" customFormat="1" ht="38.25" customHeight="1" x14ac:dyDescent="0.2">
      <c r="A82" s="74" t="str">
        <f t="shared" si="7"/>
        <v>065115000060595050</v>
      </c>
      <c r="B82" s="54" t="s">
        <v>98</v>
      </c>
      <c r="C82" s="73">
        <f>VLOOKUP(B82,[1]сам!$A$6:$BD$32,2,FALSE)</f>
        <v>3654000</v>
      </c>
      <c r="D82" s="73">
        <f>VLOOKUP(B82,[1]сам!$A$6:$AM$32,4,FALSE)</f>
        <v>3728000</v>
      </c>
      <c r="E82" s="36">
        <f t="shared" si="5"/>
        <v>1.0202517788724685</v>
      </c>
      <c r="F82" s="37">
        <f t="shared" si="6"/>
        <v>74000</v>
      </c>
      <c r="G82" s="27" t="str">
        <f>[1]сам!AA29</f>
        <v>6х4</v>
      </c>
      <c r="H82" s="28">
        <f>[1]сам!AB29</f>
        <v>2</v>
      </c>
      <c r="I82" s="29">
        <f>[1]сам!AC29</f>
        <v>14.5</v>
      </c>
      <c r="J82" s="30">
        <f>[1]сам!AD29</f>
        <v>300</v>
      </c>
      <c r="K82" s="30">
        <f>[1]сам!AE29</f>
        <v>300</v>
      </c>
      <c r="L82" s="30" t="str">
        <f>[1]сам!AF29</f>
        <v>ZF9</v>
      </c>
      <c r="M82" s="31">
        <f>[1]сам!AG29</f>
        <v>4.9800000000000004</v>
      </c>
      <c r="N82" s="32">
        <f>[1]сам!AH29</f>
        <v>10</v>
      </c>
      <c r="O82" s="33" t="str">
        <f>[1]сам!AI29</f>
        <v>─</v>
      </c>
      <c r="P82" s="33" t="str">
        <f>[1]сам!AJ29</f>
        <v>11.00R20 11R22,5</v>
      </c>
      <c r="Q82" s="33">
        <f>[1]сам!AK29</f>
        <v>350</v>
      </c>
      <c r="R82" s="33" t="str">
        <f>[1]сам!AL29</f>
        <v>шк-пет.</v>
      </c>
      <c r="S82" s="34" t="str">
        <f>[1]сам!AM29</f>
        <v xml:space="preserve">3-х ст.разгрузка, МКБ, МОБ, дв. КАМАЗ 740.705-300 (Е-5), ТНВД BOSCH, система нейтрализ. ОГ(AdBlue), Common Rail, ДЗК, аэродин.козырек, боковая защита,тахограф российского стандарта с блоком СКЗИ, УВЭОС  </v>
      </c>
    </row>
    <row r="83" spans="1:20" s="74" customFormat="1" ht="51" customHeight="1" x14ac:dyDescent="0.2">
      <c r="A83" s="74" t="str">
        <f t="shared" si="7"/>
        <v>065200000060105350</v>
      </c>
      <c r="B83" s="54" t="s">
        <v>99</v>
      </c>
      <c r="C83" s="73">
        <f>VLOOKUP(B83,'[1]сам тяж'!$A$6:$AT$44,2,FALSE)</f>
        <v>4411000</v>
      </c>
      <c r="D83" s="73">
        <f>VLOOKUP(B83,'[1]сам тяж'!$A$6:$AP$67,4,FALSE)</f>
        <v>4491000</v>
      </c>
      <c r="E83" s="36">
        <f t="shared" si="5"/>
        <v>1.0181364769893448</v>
      </c>
      <c r="F83" s="37">
        <f t="shared" si="6"/>
        <v>80000</v>
      </c>
      <c r="G83" s="27" t="str">
        <f>'[1]сам тяж'!AD9</f>
        <v>6х4</v>
      </c>
      <c r="H83" s="28">
        <f>'[1]сам тяж'!AE9</f>
        <v>2</v>
      </c>
      <c r="I83" s="29">
        <f>'[1]сам тяж'!AF9</f>
        <v>20.074999999999999</v>
      </c>
      <c r="J83" s="30">
        <f>'[1]сам тяж'!AG9</f>
        <v>400</v>
      </c>
      <c r="K83" s="30">
        <f>'[1]сам тяж'!AH9</f>
        <v>400</v>
      </c>
      <c r="L83" s="30" t="str">
        <f>'[1]сам тяж'!AI9</f>
        <v>ZF16</v>
      </c>
      <c r="M83" s="31">
        <f>'[1]сам тяж'!AJ9</f>
        <v>5.1100000000000003</v>
      </c>
      <c r="N83" s="32">
        <f>'[1]сам тяж'!AK9</f>
        <v>16</v>
      </c>
      <c r="O83" s="33" t="str">
        <f>'[1]сам тяж'!AL9</f>
        <v>─</v>
      </c>
      <c r="P83" s="33" t="str">
        <f>'[1]сам тяж'!AM9</f>
        <v>315/80R22,5</v>
      </c>
      <c r="Q83" s="33">
        <f>'[1]сам тяж'!AN9</f>
        <v>350</v>
      </c>
      <c r="R83" s="33" t="str">
        <f>'[1]сам тяж'!AO9</f>
        <v>─</v>
      </c>
      <c r="S83" s="34" t="str">
        <f>'[1]сам тяж'!AP9</f>
        <v xml:space="preserve">зад.разгрузка, овал.сеч, МКБ, МОБ, дв. КАМАЗ-740.735-400 (E-5), топл. ап. BOSCH, система нейтрализ. ОГ(AdBlue), Common Rail, пневмоподв. каб., аэродинамич.козырек, ДЗК, боковая защита, тахограф российского стандарта с блоком СКЗИ, УВЭОС </v>
      </c>
    </row>
    <row r="84" spans="1:20" s="74" customFormat="1" ht="51" customHeight="1" x14ac:dyDescent="0.2">
      <c r="B84" s="54" t="str">
        <f>'[1]сам тяж'!A10</f>
        <v>6520-6012-53</v>
      </c>
      <c r="C84" s="73">
        <f>VLOOKUP(B84,'[1]сам тяж'!$A$6:$AT$44,2,FALSE)</f>
        <v>4381000</v>
      </c>
      <c r="D84" s="73">
        <f>VLOOKUP(B84,'[1]сам тяж'!$A$6:$AP$67,4,FALSE)</f>
        <v>4461000</v>
      </c>
      <c r="E84" s="36">
        <f>D84/C84</f>
        <v>1.0182606710796622</v>
      </c>
      <c r="F84" s="37">
        <f>D84-C84</f>
        <v>80000</v>
      </c>
      <c r="G84" s="27" t="str">
        <f>'[1]сам тяж'!AD10</f>
        <v>6х4</v>
      </c>
      <c r="H84" s="27">
        <f>'[1]сам тяж'!AE10</f>
        <v>2</v>
      </c>
      <c r="I84" s="27">
        <f>'[1]сам тяж'!AF10</f>
        <v>20.074999999999999</v>
      </c>
      <c r="J84" s="27">
        <f>'[1]сам тяж'!AG10</f>
        <v>400</v>
      </c>
      <c r="K84" s="27">
        <f>'[1]сам тяж'!AH10</f>
        <v>400</v>
      </c>
      <c r="L84" s="27" t="str">
        <f>'[1]сам тяж'!AI10</f>
        <v>ZF16</v>
      </c>
      <c r="M84" s="27">
        <f>'[1]сам тяж'!AJ10</f>
        <v>5.1100000000000003</v>
      </c>
      <c r="N84" s="27">
        <f>'[1]сам тяж'!AK10</f>
        <v>20</v>
      </c>
      <c r="O84" s="27" t="str">
        <f>'[1]сам тяж'!AL10</f>
        <v>─</v>
      </c>
      <c r="P84" s="27" t="str">
        <f>'[1]сам тяж'!AM10</f>
        <v>315/80R22,5</v>
      </c>
      <c r="Q84" s="27">
        <f>'[1]сам тяж'!AN10</f>
        <v>350</v>
      </c>
      <c r="R84" s="27" t="str">
        <f>'[1]сам тяж'!AO10</f>
        <v>─</v>
      </c>
      <c r="S84" s="56" t="str">
        <f>'[1]сам тяж'!AP10</f>
        <v xml:space="preserve">зад.разгрузка, прямоуг.сеч, МКБ, МОБ, дв. КАМАЗ-740.735-400 (E-5), топл. ап. BOSCH, система нейтрализ. ОГ(AdBlue), Common Rail, пневмоподв. каб., обогрев платф.,  ДЗК, аэродин.козырек, боковая защита, тахограф российского стандарта с блоком СКЗИ, УВЭОС </v>
      </c>
    </row>
    <row r="85" spans="1:20" s="74" customFormat="1" ht="89.25" x14ac:dyDescent="0.2">
      <c r="B85" s="54" t="str">
        <f>'[1]сам тяж'!A11</f>
        <v>6520-306012-53</v>
      </c>
      <c r="C85" s="73">
        <f>VLOOKUP(B85,'[1]сам тяж'!$A$6:$AT$44,2,FALSE)</f>
        <v>4381000</v>
      </c>
      <c r="D85" s="73">
        <f>VLOOKUP(B85,'[1]сам тяж'!$A$6:$AP$67,4,FALSE)</f>
        <v>4461000</v>
      </c>
      <c r="E85" s="36">
        <f>D85/C85</f>
        <v>1.0182606710796622</v>
      </c>
      <c r="F85" s="37">
        <f>D85-C85</f>
        <v>80000</v>
      </c>
      <c r="G85" s="27" t="str">
        <f>'[1]сам тяж'!AD11</f>
        <v>6х4</v>
      </c>
      <c r="H85" s="27">
        <f>'[1]сам тяж'!AE11</f>
        <v>2</v>
      </c>
      <c r="I85" s="27">
        <f>'[1]сам тяж'!AF11</f>
        <v>20.074999999999999</v>
      </c>
      <c r="J85" s="27">
        <f>'[1]сам тяж'!AG11</f>
        <v>400</v>
      </c>
      <c r="K85" s="27">
        <f>'[1]сам тяж'!AH11</f>
        <v>400</v>
      </c>
      <c r="L85" s="27" t="str">
        <f>'[1]сам тяж'!AI11</f>
        <v>ZF16</v>
      </c>
      <c r="M85" s="27">
        <f>'[1]сам тяж'!AJ11</f>
        <v>5.1100000000000003</v>
      </c>
      <c r="N85" s="27">
        <f>'[1]сам тяж'!AK11</f>
        <v>20</v>
      </c>
      <c r="O85" s="27" t="str">
        <f>'[1]сам тяж'!AL11</f>
        <v>─</v>
      </c>
      <c r="P85" s="27" t="str">
        <f>'[1]сам тяж'!AM11</f>
        <v>315/80R22,5</v>
      </c>
      <c r="Q85" s="27">
        <f>'[1]сам тяж'!AN11</f>
        <v>350</v>
      </c>
      <c r="R85" s="27" t="str">
        <f>'[1]сам тяж'!AO11</f>
        <v>─</v>
      </c>
      <c r="S85" s="56" t="str">
        <f>'[1]сам тяж'!AP11</f>
        <v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УВЭОС, исп. "ЮГ" (аудиосистема + 2 аудиоколонки , защитная сетка на приборы светотехники (головные + ПТФ+задние), напольные коврики резиновые, автономный воздушный отопитель "Планар 4Д", накладной кондиционер 3,5 кВТ (в составе штатной системы вентиляции кабины) </v>
      </c>
    </row>
    <row r="86" spans="1:20" s="74" customFormat="1" ht="102" x14ac:dyDescent="0.2">
      <c r="A86" s="74" t="str">
        <f>"0"&amp;LEFT(B86,FIND("-",B86)-1)&amp;LEFT("00000000",8-ABS(IFERROR(FIND("-",B86,FIND("-",B86)+1),0)-FIND("-",B86))+1+IF(FIND("-",B86)=5,1,0))&amp;RIGHT(LEFT(B86,IFERROR(FIND("-",B86,FIND("-",B86)+1),0)-1),LEN(LEFT(B86,IFERROR(FIND("-",B86,FIND("-",B86)+1),0)-1))-FIND("-",B86))&amp;RIGHT(LEFT(B86,IFERROR(FIND("-",B86,FIND("-",B86)+1),0)+2),2)&amp;"50"</f>
        <v>065200030260125350</v>
      </c>
      <c r="B86" s="54" t="s">
        <v>100</v>
      </c>
      <c r="C86" s="73">
        <f>VLOOKUP(B86,'[1]сам тяж'!$A$6:$AT$44,2,FALSE)</f>
        <v>4381000</v>
      </c>
      <c r="D86" s="73">
        <f>VLOOKUP(B86,'[1]сам тяж'!$A$6:$AP$67,4,FALSE)</f>
        <v>4461000</v>
      </c>
      <c r="E86" s="36">
        <f>D86/C86</f>
        <v>1.0182606710796622</v>
      </c>
      <c r="F86" s="37">
        <f>D86-C86</f>
        <v>80000</v>
      </c>
      <c r="G86" s="27" t="str">
        <f>'[1]сам тяж'!AD12</f>
        <v>6х4</v>
      </c>
      <c r="H86" s="28">
        <f>'[1]сам тяж'!AE12</f>
        <v>2</v>
      </c>
      <c r="I86" s="29">
        <f>'[1]сам тяж'!AF12</f>
        <v>20.074999999999999</v>
      </c>
      <c r="J86" s="30">
        <f>'[1]сам тяж'!AG12</f>
        <v>400</v>
      </c>
      <c r="K86" s="30">
        <f>'[1]сам тяж'!AH12</f>
        <v>400</v>
      </c>
      <c r="L86" s="30" t="str">
        <f>'[1]сам тяж'!AI12</f>
        <v>ZF16</v>
      </c>
      <c r="M86" s="31">
        <f>'[1]сам тяж'!AJ12</f>
        <v>5.1100000000000003</v>
      </c>
      <c r="N86" s="32">
        <f>'[1]сам тяж'!AK12</f>
        <v>20</v>
      </c>
      <c r="O86" s="33" t="str">
        <f>'[1]сам тяж'!AL12</f>
        <v>─</v>
      </c>
      <c r="P86" s="33" t="str">
        <f>'[1]сам тяж'!AM12</f>
        <v>315/80R22,5</v>
      </c>
      <c r="Q86" s="33">
        <f>'[1]сам тяж'!AN12</f>
        <v>350</v>
      </c>
      <c r="R86" s="33" t="str">
        <f>'[1]сам тяж'!AO12</f>
        <v>─</v>
      </c>
      <c r="S86" s="34" t="str">
        <f>'[1]сам тяж'!AP12</f>
        <v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c r="T86" s="74">
        <f>D86*0.92</f>
        <v>4104120</v>
      </c>
    </row>
    <row r="87" spans="1:20" s="74" customFormat="1" ht="102" x14ac:dyDescent="0.2">
      <c r="A87" s="74" t="str">
        <f t="shared" si="7"/>
        <v>065200030260125350</v>
      </c>
      <c r="B87" s="54" t="s">
        <v>100</v>
      </c>
      <c r="C87" s="73">
        <f>VLOOKUP(B87,'[1]сам тяж'!$A$6:$AT$44,2,FALSE)</f>
        <v>4381000</v>
      </c>
      <c r="D87" s="73">
        <f>VLOOKUP(B87,'[1]сам тяж'!$A$6:$AP$67,4,FALSE)</f>
        <v>4461000</v>
      </c>
      <c r="E87" s="36">
        <f>D87/C87</f>
        <v>1.0182606710796622</v>
      </c>
      <c r="F87" s="37">
        <f>D87-C87</f>
        <v>80000</v>
      </c>
      <c r="G87" s="27" t="str">
        <f>'[1]сам тяж'!AD13</f>
        <v>6х4</v>
      </c>
      <c r="H87" s="28">
        <f>'[1]сам тяж'!AE13</f>
        <v>2</v>
      </c>
      <c r="I87" s="29">
        <f>'[1]сам тяж'!AF13</f>
        <v>20.074999999999999</v>
      </c>
      <c r="J87" s="30">
        <f>'[1]сам тяж'!AG13</f>
        <v>400</v>
      </c>
      <c r="K87" s="30">
        <f>'[1]сам тяж'!AH13</f>
        <v>400</v>
      </c>
      <c r="L87" s="30" t="str">
        <f>'[1]сам тяж'!AI13</f>
        <v>ZF16</v>
      </c>
      <c r="M87" s="31">
        <f>'[1]сам тяж'!AJ13</f>
        <v>5.1100000000000003</v>
      </c>
      <c r="N87" s="32">
        <f>'[1]сам тяж'!AK13</f>
        <v>20</v>
      </c>
      <c r="O87" s="33" t="str">
        <f>'[1]сам тяж'!AL13</f>
        <v>─</v>
      </c>
      <c r="P87" s="33" t="str">
        <f>'[1]сам тяж'!AM13</f>
        <v>315/80R22,5</v>
      </c>
      <c r="Q87" s="33">
        <f>'[1]сам тяж'!AN13</f>
        <v>350</v>
      </c>
      <c r="R87" s="33" t="str">
        <f>'[1]сам тяж'!AO13</f>
        <v>─</v>
      </c>
      <c r="S87" s="34" t="str">
        <f>'[1]сам тяж'!AP13</f>
        <v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88" spans="1:20" s="74" customFormat="1" ht="51" customHeight="1" x14ac:dyDescent="0.2">
      <c r="A88" s="74" t="str">
        <f t="shared" si="7"/>
        <v>065200000260125350</v>
      </c>
      <c r="B88" s="54" t="s">
        <v>101</v>
      </c>
      <c r="C88" s="73">
        <f>VLOOKUP(B88,'[1]сам тяж'!$A$6:$AT$44,2,FALSE)</f>
        <v>4381000</v>
      </c>
      <c r="D88" s="73">
        <f>VLOOKUP(B88,'[1]сам тяж'!$A$6:$AP$67,4,FALSE)</f>
        <v>4461000</v>
      </c>
      <c r="E88" s="36">
        <f t="shared" si="5"/>
        <v>1.0182606710796622</v>
      </c>
      <c r="F88" s="37">
        <f t="shared" si="6"/>
        <v>80000</v>
      </c>
      <c r="G88" s="27" t="str">
        <f>'[1]сам тяж'!AD14</f>
        <v>6х4</v>
      </c>
      <c r="H88" s="28">
        <f>'[1]сам тяж'!AE14</f>
        <v>2</v>
      </c>
      <c r="I88" s="29">
        <f>'[1]сам тяж'!AF14</f>
        <v>20.074999999999999</v>
      </c>
      <c r="J88" s="30">
        <f>'[1]сам тяж'!AG14</f>
        <v>400</v>
      </c>
      <c r="K88" s="30">
        <f>'[1]сам тяж'!AH14</f>
        <v>400</v>
      </c>
      <c r="L88" s="30" t="str">
        <f>'[1]сам тяж'!AI14</f>
        <v>ZF16</v>
      </c>
      <c r="M88" s="31">
        <f>'[1]сам тяж'!AJ14</f>
        <v>5.1100000000000003</v>
      </c>
      <c r="N88" s="32">
        <f>'[1]сам тяж'!AK14</f>
        <v>20</v>
      </c>
      <c r="O88" s="33" t="str">
        <f>'[1]сам тяж'!AL14</f>
        <v>─</v>
      </c>
      <c r="P88" s="33" t="str">
        <f>'[1]сам тяж'!AM14</f>
        <v>315/80R22,5</v>
      </c>
      <c r="Q88" s="33">
        <f>'[1]сам тяж'!AN14</f>
        <v>350</v>
      </c>
      <c r="R88" s="33" t="str">
        <f>'[1]сам тяж'!AO14</f>
        <v>─</v>
      </c>
      <c r="S88" s="34" t="str">
        <f>'[1]сам тяж'!AP14</f>
        <v xml:space="preserve">зад.разгрузка, прямоуг.сеч, МКБ, МОБ, дв. КАМАЗ-740.735-400 (E-5), топл. ап. АЗПИ, система нейтрализ. ОГ(AdBlue), Common Rail, пневмоподв. каб., обогрев платф., ДЗК, аэродин.козырек, боковая защита, тахограф российского стандарта с блоком СКЗИ, УВЭОС </v>
      </c>
    </row>
    <row r="89" spans="1:20" s="74" customFormat="1" ht="51" customHeight="1" x14ac:dyDescent="0.2">
      <c r="A89" s="74" t="str">
        <f t="shared" si="7"/>
        <v>065200000060135350</v>
      </c>
      <c r="B89" s="54" t="s">
        <v>102</v>
      </c>
      <c r="C89" s="73">
        <f>VLOOKUP(B89,'[1]сам тяж'!$A$6:$AT$44,2,FALSE)</f>
        <v>4376000</v>
      </c>
      <c r="D89" s="73">
        <f>VLOOKUP(B89,'[1]сам тяж'!$A$6:$AP$67,4,FALSE)</f>
        <v>4456000</v>
      </c>
      <c r="E89" s="36">
        <f t="shared" si="5"/>
        <v>1.0182815356489945</v>
      </c>
      <c r="F89" s="37">
        <f t="shared" si="6"/>
        <v>80000</v>
      </c>
      <c r="G89" s="27" t="str">
        <f>'[1]сам тяж'!AD15</f>
        <v>6х4</v>
      </c>
      <c r="H89" s="28">
        <f>'[1]сам тяж'!AE15</f>
        <v>2</v>
      </c>
      <c r="I89" s="29">
        <f>'[1]сам тяж'!AF15</f>
        <v>20.074999999999999</v>
      </c>
      <c r="J89" s="30">
        <f>'[1]сам тяж'!AG15</f>
        <v>400</v>
      </c>
      <c r="K89" s="30">
        <f>'[1]сам тяж'!AH15</f>
        <v>400</v>
      </c>
      <c r="L89" s="30" t="str">
        <f>'[1]сам тяж'!AI15</f>
        <v>ZF16</v>
      </c>
      <c r="M89" s="31">
        <f>'[1]сам тяж'!AJ15</f>
        <v>5.1100000000000003</v>
      </c>
      <c r="N89" s="32">
        <f>'[1]сам тяж'!AK15</f>
        <v>16</v>
      </c>
      <c r="O89" s="33" t="str">
        <f>'[1]сам тяж'!AL15</f>
        <v>─</v>
      </c>
      <c r="P89" s="33" t="str">
        <f>'[1]сам тяж'!AM15</f>
        <v>315/80R22,5</v>
      </c>
      <c r="Q89" s="33">
        <f>'[1]сам тяж'!AN15</f>
        <v>350</v>
      </c>
      <c r="R89" s="33" t="str">
        <f>'[1]сам тяж'!AO15</f>
        <v>─</v>
      </c>
      <c r="S89" s="34" t="str">
        <f>'[1]сам тяж'!AP15</f>
        <v xml:space="preserve">зад.разгрузка, прямоуг.сеч, МКБ, МОБ, дв. КАМАЗ-740.735-400 (E-5), топл. ап. BOSCH, система нейтрализ. ОГ(AdBlue), Common Rail, пневмоподв. каб., обогрев платф., аэродинамич.козырек, боковая защита, тахограф российского стандарта с блоком СКЗИ, УВЭОС </v>
      </c>
    </row>
    <row r="90" spans="1:20" s="74" customFormat="1" ht="51" customHeight="1" x14ac:dyDescent="0.2">
      <c r="A90" s="74" t="str">
        <f t="shared" si="7"/>
        <v>065200000260135350</v>
      </c>
      <c r="B90" s="54" t="s">
        <v>103</v>
      </c>
      <c r="C90" s="73">
        <f>VLOOKUP(B90,'[1]сам тяж'!$A$6:$AT$44,2,FALSE)</f>
        <v>4376000</v>
      </c>
      <c r="D90" s="73">
        <f>VLOOKUP(B90,'[1]сам тяж'!$A$6:$AP$67,4,FALSE)</f>
        <v>4456000</v>
      </c>
      <c r="E90" s="36">
        <f t="shared" si="5"/>
        <v>1.0182815356489945</v>
      </c>
      <c r="F90" s="37">
        <f t="shared" si="6"/>
        <v>80000</v>
      </c>
      <c r="G90" s="27" t="str">
        <f>'[1]сам тяж'!AD16</f>
        <v>6х4</v>
      </c>
      <c r="H90" s="28">
        <f>'[1]сам тяж'!AE16</f>
        <v>2</v>
      </c>
      <c r="I90" s="29">
        <f>'[1]сам тяж'!AF16</f>
        <v>20.074999999999999</v>
      </c>
      <c r="J90" s="30">
        <f>'[1]сам тяж'!AG16</f>
        <v>400</v>
      </c>
      <c r="K90" s="30">
        <f>'[1]сам тяж'!AH16</f>
        <v>400</v>
      </c>
      <c r="L90" s="30" t="str">
        <f>'[1]сам тяж'!AI16</f>
        <v>ZF16</v>
      </c>
      <c r="M90" s="31">
        <f>'[1]сам тяж'!AJ16</f>
        <v>5.1100000000000003</v>
      </c>
      <c r="N90" s="32">
        <f>'[1]сам тяж'!AK16</f>
        <v>16</v>
      </c>
      <c r="O90" s="33" t="str">
        <f>'[1]сам тяж'!AL16</f>
        <v>─</v>
      </c>
      <c r="P90" s="33" t="str">
        <f>'[1]сам тяж'!AM16</f>
        <v>315/80R22,5</v>
      </c>
      <c r="Q90" s="33">
        <f>'[1]сам тяж'!AN16</f>
        <v>350</v>
      </c>
      <c r="R90" s="33" t="str">
        <f>'[1]сам тяж'!AO16</f>
        <v>─</v>
      </c>
      <c r="S90" s="34" t="str">
        <f>'[1]сам тяж'!AP16</f>
        <v xml:space="preserve">зад.разгрузка, прямоуг.сеч, МКБ, МОБ, дв. КАМАЗ-740.735-400 (E-5), топл. ап. АЗПИ, система нейтрализ. ОГ(AdBlue), Common Rail, пневмоподв. каб., обогрев платф., аэродинамич.козырек, боковая защита, тахограф российского стандарта с блоком СКЗИ, УВЭОС </v>
      </c>
    </row>
    <row r="91" spans="1:20" s="74" customFormat="1" ht="51" customHeight="1" x14ac:dyDescent="0.2">
      <c r="A91" s="74" t="str">
        <f t="shared" si="7"/>
        <v>065200000060145350</v>
      </c>
      <c r="B91" s="54" t="s">
        <v>104</v>
      </c>
      <c r="C91" s="73">
        <f>VLOOKUP(B91,'[1]сам тяж'!$A$6:$AT$44,2,FALSE)</f>
        <v>4361000</v>
      </c>
      <c r="D91" s="73">
        <f>VLOOKUP(B91,'[1]сам тяж'!$A$6:$AP$67,4,FALSE)</f>
        <v>4441000</v>
      </c>
      <c r="E91" s="36">
        <f t="shared" si="5"/>
        <v>1.0183444164182527</v>
      </c>
      <c r="F91" s="37">
        <f t="shared" si="6"/>
        <v>80000</v>
      </c>
      <c r="G91" s="27" t="str">
        <f>'[1]сам тяж'!AD17</f>
        <v>6х4</v>
      </c>
      <c r="H91" s="28">
        <f>'[1]сам тяж'!AE17</f>
        <v>2</v>
      </c>
      <c r="I91" s="29">
        <f>'[1]сам тяж'!AF17</f>
        <v>20.074999999999999</v>
      </c>
      <c r="J91" s="30">
        <f>'[1]сам тяж'!AG17</f>
        <v>400</v>
      </c>
      <c r="K91" s="30">
        <f>'[1]сам тяж'!AH17</f>
        <v>400</v>
      </c>
      <c r="L91" s="30" t="str">
        <f>'[1]сам тяж'!AI17</f>
        <v>ZF16</v>
      </c>
      <c r="M91" s="31">
        <f>'[1]сам тяж'!AJ17</f>
        <v>5.1100000000000003</v>
      </c>
      <c r="N91" s="32">
        <f>'[1]сам тяж'!AK17</f>
        <v>12</v>
      </c>
      <c r="O91" s="33" t="str">
        <f>'[1]сам тяж'!AL17</f>
        <v>─</v>
      </c>
      <c r="P91" s="33" t="str">
        <f>'[1]сам тяж'!AM17</f>
        <v>315/80R22,5</v>
      </c>
      <c r="Q91" s="33">
        <f>'[1]сам тяж'!AN17</f>
        <v>350</v>
      </c>
      <c r="R91" s="33" t="str">
        <f>'[1]сам тяж'!AO17</f>
        <v>─</v>
      </c>
      <c r="S91" s="34" t="str">
        <f>'[1]сам тяж'!AP17</f>
        <v xml:space="preserve">зад.разгрузка, прямоуг.сеч.,  МКБ, МОБ, дв. КАМАЗ-740.735-400 (E-5), топл. ап. BOSCH, система нейтрализ. ОГ(AdBlue), Common Rail, пневмоподв. каб., обогрев платф., аэродинамич.козырек, боковая защита,  тахограф российского стандарта с блоком СКЗИ, УВЭОС </v>
      </c>
    </row>
    <row r="92" spans="1:20" s="74" customFormat="1" ht="51" customHeight="1" x14ac:dyDescent="0.2">
      <c r="A92" s="74" t="str">
        <f t="shared" si="7"/>
        <v>065200000060144950</v>
      </c>
      <c r="B92" s="54" t="s">
        <v>105</v>
      </c>
      <c r="C92" s="73">
        <f>VLOOKUP(B92,'[1]сам тяж'!$A$6:$AT$44,2,FALSE)</f>
        <v>4567000</v>
      </c>
      <c r="D92" s="73">
        <f>VLOOKUP(B92,'[1]сам тяж'!$A$6:$AP$67,4,FALSE)</f>
        <v>4667000</v>
      </c>
      <c r="E92" s="36">
        <f t="shared" si="5"/>
        <v>1.0218962119553316</v>
      </c>
      <c r="F92" s="37">
        <f t="shared" si="6"/>
        <v>100000</v>
      </c>
      <c r="G92" s="27" t="str">
        <f>'[1]сам тяж'!AD18</f>
        <v>6х4</v>
      </c>
      <c r="H92" s="28">
        <f>'[1]сам тяж'!AE18</f>
        <v>2</v>
      </c>
      <c r="I92" s="29">
        <f>'[1]сам тяж'!AF18</f>
        <v>20.074999999999999</v>
      </c>
      <c r="J92" s="30">
        <f>'[1]сам тяж'!AG18</f>
        <v>400</v>
      </c>
      <c r="K92" s="30">
        <f>'[1]сам тяж'!AH18</f>
        <v>390</v>
      </c>
      <c r="L92" s="30" t="str">
        <f>'[1]сам тяж'!AI18</f>
        <v>ZF16</v>
      </c>
      <c r="M92" s="31">
        <f>'[1]сам тяж'!AJ18</f>
        <v>5.1100000000000003</v>
      </c>
      <c r="N92" s="32">
        <f>'[1]сам тяж'!AK18</f>
        <v>20</v>
      </c>
      <c r="O92" s="33" t="str">
        <f>'[1]сам тяж'!AL18</f>
        <v>─</v>
      </c>
      <c r="P92" s="33" t="str">
        <f>'[1]сам тяж'!AM18</f>
        <v>315/80R22,5</v>
      </c>
      <c r="Q92" s="33">
        <f>'[1]сам тяж'!AN18</f>
        <v>350</v>
      </c>
      <c r="R92" s="33" t="str">
        <f>'[1]сам тяж'!AO18</f>
        <v>─</v>
      </c>
      <c r="S92" s="34" t="str">
        <f>'[1]сам тяж'!AP18</f>
        <v xml:space="preserve">зад.разгрузка, прямоуг.сеч, МКБ, МОБ, дв. Cummins ISL 400 50 (Е-5), система нейтрализ. ОГ(AdBlue), ТНВД BOSCH, пневмоподв. каб., аэродинамич.козырек, боковая защита, тахограф российского стандарта с блоком СКЗИ, УВЭОС </v>
      </c>
    </row>
    <row r="93" spans="1:20" s="74" customFormat="1" ht="51" customHeight="1" x14ac:dyDescent="0.2">
      <c r="A93" s="74" t="str">
        <f t="shared" si="7"/>
        <v>065200000060204950</v>
      </c>
      <c r="B93" s="54" t="s">
        <v>106</v>
      </c>
      <c r="C93" s="73">
        <f>VLOOKUP(B93,'[1]сам тяж'!$A$6:$AT$44,2,FALSE)</f>
        <v>4653000</v>
      </c>
      <c r="D93" s="73">
        <f>VLOOKUP(B93,'[1]сам тяж'!$A$6:$AP$67,4,FALSE)</f>
        <v>4753000</v>
      </c>
      <c r="E93" s="36">
        <f t="shared" si="5"/>
        <v>1.021491510853213</v>
      </c>
      <c r="F93" s="37">
        <f t="shared" si="6"/>
        <v>100000</v>
      </c>
      <c r="G93" s="27" t="str">
        <f>'[1]сам тяж'!AD19</f>
        <v>6х4</v>
      </c>
      <c r="H93" s="28">
        <f>'[1]сам тяж'!AE19</f>
        <v>2</v>
      </c>
      <c r="I93" s="29">
        <f>'[1]сам тяж'!AF19</f>
        <v>20.074999999999999</v>
      </c>
      <c r="J93" s="30">
        <f>'[1]сам тяж'!AG19</f>
        <v>400</v>
      </c>
      <c r="K93" s="30">
        <f>'[1]сам тяж'!AH19</f>
        <v>390</v>
      </c>
      <c r="L93" s="30" t="str">
        <f>'[1]сам тяж'!AI19</f>
        <v>ZF16</v>
      </c>
      <c r="M93" s="31">
        <f>'[1]сам тяж'!AJ19</f>
        <v>5.1100000000000003</v>
      </c>
      <c r="N93" s="32">
        <f>'[1]сам тяж'!AK19</f>
        <v>16</v>
      </c>
      <c r="O93" s="33" t="str">
        <f>'[1]сам тяж'!AL19</f>
        <v>─</v>
      </c>
      <c r="P93" s="33" t="str">
        <f>'[1]сам тяж'!AM19</f>
        <v>315/80R22,5</v>
      </c>
      <c r="Q93" s="33">
        <f>'[1]сам тяж'!AN19</f>
        <v>350</v>
      </c>
      <c r="R93" s="33" t="str">
        <f>'[1]сам тяж'!AO19</f>
        <v>шк-пет.</v>
      </c>
      <c r="S93" s="34" t="str">
        <f>'[1]сам тяж'!AP19</f>
        <v xml:space="preserve">зад.разгрузка, овал.сеч, МКБ, МОБ,  дв. Cummins ISL 400 50 (Е-5), топл. ап. BOSCH, система нейтрализ. ОГ (AdBlue), Common Rail, пневмоподв. каб., аэродинамич.козырек, ДЗК, боковая защита, тахограф российского стандарта с блоком СКЗИ, УВЭОС </v>
      </c>
    </row>
    <row r="94" spans="1:20" s="74" customFormat="1" ht="51" customHeight="1" x14ac:dyDescent="0.2">
      <c r="A94" s="74" t="str">
        <f t="shared" si="7"/>
        <v>065200000060214950</v>
      </c>
      <c r="B94" s="54" t="s">
        <v>107</v>
      </c>
      <c r="C94" s="73">
        <f>VLOOKUP(B94,'[1]сам тяж'!$A$6:$AT$44,2,FALSE)</f>
        <v>4604000</v>
      </c>
      <c r="D94" s="73">
        <f>VLOOKUP(B94,'[1]сам тяж'!$A$6:$AP$67,4,FALSE)</f>
        <v>4704000</v>
      </c>
      <c r="E94" s="36">
        <f t="shared" si="5"/>
        <v>1.0217202432667245</v>
      </c>
      <c r="F94" s="37">
        <f t="shared" si="6"/>
        <v>100000</v>
      </c>
      <c r="G94" s="27" t="str">
        <f>'[1]сам тяж'!AD20</f>
        <v>6х4</v>
      </c>
      <c r="H94" s="28">
        <f>'[1]сам тяж'!AE20</f>
        <v>2</v>
      </c>
      <c r="I94" s="29">
        <f>'[1]сам тяж'!AF20</f>
        <v>20.074999999999999</v>
      </c>
      <c r="J94" s="30">
        <f>'[1]сам тяж'!AG20</f>
        <v>400</v>
      </c>
      <c r="K94" s="30">
        <f>'[1]сам тяж'!AH20</f>
        <v>390</v>
      </c>
      <c r="L94" s="30" t="str">
        <f>'[1]сам тяж'!AI20</f>
        <v>ZF16</v>
      </c>
      <c r="M94" s="31">
        <f>'[1]сам тяж'!AJ20</f>
        <v>5.1100000000000003</v>
      </c>
      <c r="N94" s="32">
        <f>'[1]сам тяж'!AK20</f>
        <v>16</v>
      </c>
      <c r="O94" s="33" t="str">
        <f>'[1]сам тяж'!AL20</f>
        <v>─</v>
      </c>
      <c r="P94" s="33" t="str">
        <f>'[1]сам тяж'!AM20</f>
        <v>315/80R22,5</v>
      </c>
      <c r="Q94" s="33">
        <f>'[1]сам тяж'!AN20</f>
        <v>350</v>
      </c>
      <c r="R94" s="33" t="str">
        <f>'[1]сам тяж'!AO20</f>
        <v>шк-пет.</v>
      </c>
      <c r="S94" s="34" t="str">
        <f>'[1]сам тяж'!AP20</f>
        <v xml:space="preserve">зад.разгрузка, прямоуг.сеч, МКБ, МОБ,  дв. Cummins ISL 400 50 (Е-5), топл. ап. BOSCH, система нейтрализ. ОГ (AdBlue), Common Rail, аэродинамич.козырек, боковая защита, пневмоподв. каб., тахограф российского стандарта с блоком СКЗИ, УВЭОС </v>
      </c>
    </row>
    <row r="95" spans="1:20" s="74" customFormat="1" ht="51" customHeight="1" x14ac:dyDescent="0.2">
      <c r="A95" s="74" t="str">
        <f t="shared" si="7"/>
        <v>065200000060224950</v>
      </c>
      <c r="B95" s="54" t="s">
        <v>108</v>
      </c>
      <c r="C95" s="73">
        <f>VLOOKUP(B95,'[1]сам тяж'!$A$6:$AT$44,2,FALSE)</f>
        <v>4638000</v>
      </c>
      <c r="D95" s="73">
        <f>VLOOKUP(B95,'[1]сам тяж'!$A$6:$AP$67,4,FALSE)</f>
        <v>4738000</v>
      </c>
      <c r="E95" s="36">
        <f t="shared" si="5"/>
        <v>1.0215610176800345</v>
      </c>
      <c r="F95" s="37">
        <f t="shared" si="6"/>
        <v>100000</v>
      </c>
      <c r="G95" s="27" t="str">
        <f>'[1]сам тяж'!AD21</f>
        <v>6х4</v>
      </c>
      <c r="H95" s="28">
        <f>'[1]сам тяж'!AE21</f>
        <v>2</v>
      </c>
      <c r="I95" s="29">
        <f>'[1]сам тяж'!AF21</f>
        <v>20.074999999999999</v>
      </c>
      <c r="J95" s="30">
        <f>'[1]сам тяж'!AG21</f>
        <v>400</v>
      </c>
      <c r="K95" s="30">
        <f>'[1]сам тяж'!AH21</f>
        <v>390</v>
      </c>
      <c r="L95" s="30" t="str">
        <f>'[1]сам тяж'!AI21</f>
        <v>ZF16</v>
      </c>
      <c r="M95" s="31">
        <f>'[1]сам тяж'!AJ21</f>
        <v>5.1100000000000003</v>
      </c>
      <c r="N95" s="32">
        <f>'[1]сам тяж'!AK21</f>
        <v>12</v>
      </c>
      <c r="O95" s="33" t="str">
        <f>'[1]сам тяж'!AL21</f>
        <v>─</v>
      </c>
      <c r="P95" s="33" t="str">
        <f>'[1]сам тяж'!AM21</f>
        <v>315/80R22,5</v>
      </c>
      <c r="Q95" s="33">
        <f>'[1]сам тяж'!AN21</f>
        <v>350</v>
      </c>
      <c r="R95" s="33" t="str">
        <f>'[1]сам тяж'!AO21</f>
        <v>шк-пет.</v>
      </c>
      <c r="S95" s="34" t="str">
        <f>'[1]сам тяж'!AP21</f>
        <v xml:space="preserve">зад.разгрузка, овал.сеч, МКБ, МОБ,  дв. Cummins ISL 400 50 (Е-5), топл. ап. BOSCH, система нейтрализ. ОГ (AdBlue), Common Rail, пневмоподв. каб., аэродинамич.козырек, ДЗК, боковая защита, тахограф российского стандарта с блоком СКЗИ, УВЭОС </v>
      </c>
    </row>
    <row r="96" spans="1:20" s="74" customFormat="1" ht="51" customHeight="1" x14ac:dyDescent="0.2">
      <c r="A96" s="74" t="str">
        <f t="shared" si="7"/>
        <v>065200000060244950</v>
      </c>
      <c r="B96" s="54" t="s">
        <v>109</v>
      </c>
      <c r="C96" s="73">
        <f>VLOOKUP(B96,'[1]сам тяж'!$A$6:$AT$44,2,FALSE)</f>
        <v>4589000</v>
      </c>
      <c r="D96" s="73">
        <f>VLOOKUP(B96,'[1]сам тяж'!$A$6:$AP$67,4,FALSE)</f>
        <v>4689000</v>
      </c>
      <c r="E96" s="36">
        <f t="shared" si="5"/>
        <v>1.0217912399215516</v>
      </c>
      <c r="F96" s="37">
        <f t="shared" si="6"/>
        <v>100000</v>
      </c>
      <c r="G96" s="27" t="str">
        <f>'[1]сам тяж'!AD22</f>
        <v>6х4</v>
      </c>
      <c r="H96" s="28">
        <f>'[1]сам тяж'!AE22</f>
        <v>2</v>
      </c>
      <c r="I96" s="29">
        <f>'[1]сам тяж'!AF22</f>
        <v>20.074999999999999</v>
      </c>
      <c r="J96" s="30">
        <f>'[1]сам тяж'!AG22</f>
        <v>400</v>
      </c>
      <c r="K96" s="30">
        <f>'[1]сам тяж'!AH22</f>
        <v>390</v>
      </c>
      <c r="L96" s="30" t="str">
        <f>'[1]сам тяж'!AI22</f>
        <v>ZF16</v>
      </c>
      <c r="M96" s="31">
        <f>'[1]сам тяж'!AJ22</f>
        <v>5.1100000000000003</v>
      </c>
      <c r="N96" s="32">
        <f>'[1]сам тяж'!AK22</f>
        <v>12</v>
      </c>
      <c r="O96" s="33" t="str">
        <f>'[1]сам тяж'!AL22</f>
        <v>─</v>
      </c>
      <c r="P96" s="33" t="str">
        <f>'[1]сам тяж'!AM22</f>
        <v>315/80R22,5</v>
      </c>
      <c r="Q96" s="33">
        <f>'[1]сам тяж'!AN22</f>
        <v>350</v>
      </c>
      <c r="R96" s="33" t="str">
        <f>'[1]сам тяж'!AO22</f>
        <v>шк-пет.</v>
      </c>
      <c r="S96" s="34" t="str">
        <f>'[1]сам тяж'!AP22</f>
        <v xml:space="preserve">зад.разгрузка, прямоуг.сеч, МКБ, МОБ,  дв. Cummins ISL 400 50 (Е-5), топл. ап. BOSCH, система нейтрализ. ОГ (AdBlue), Common Rail, пневмоподв. каб., аэродинамич.козырек, боковая защита, тахограф российского стандарта с блоком СКЗИ, УВЭОС </v>
      </c>
    </row>
    <row r="97" spans="1:19" s="74" customFormat="1" ht="51" customHeight="1" x14ac:dyDescent="0.2">
      <c r="A97" s="74" t="str">
        <f t="shared" si="7"/>
        <v>065200000060254950</v>
      </c>
      <c r="B97" s="54" t="s">
        <v>110</v>
      </c>
      <c r="C97" s="73">
        <f>VLOOKUP(B97,'[1]сам тяж'!$A$6:$AT$44,2,FALSE)</f>
        <v>4609000</v>
      </c>
      <c r="D97" s="73">
        <f>VLOOKUP(B97,'[1]сам тяж'!$A$6:$AP$67,4,FALSE)</f>
        <v>4709000</v>
      </c>
      <c r="E97" s="36">
        <f t="shared" si="5"/>
        <v>1.0216966804078975</v>
      </c>
      <c r="F97" s="37">
        <f t="shared" si="6"/>
        <v>100000</v>
      </c>
      <c r="G97" s="27" t="str">
        <f>'[1]сам тяж'!AD23</f>
        <v>6х4</v>
      </c>
      <c r="H97" s="28">
        <f>'[1]сам тяж'!AE23</f>
        <v>2</v>
      </c>
      <c r="I97" s="29">
        <f>'[1]сам тяж'!AF23</f>
        <v>20.074999999999999</v>
      </c>
      <c r="J97" s="30">
        <f>'[1]сам тяж'!AG23</f>
        <v>400</v>
      </c>
      <c r="K97" s="30">
        <f>'[1]сам тяж'!AH23</f>
        <v>390</v>
      </c>
      <c r="L97" s="30" t="str">
        <f>'[1]сам тяж'!AI23</f>
        <v>ZF16</v>
      </c>
      <c r="M97" s="31">
        <f>'[1]сам тяж'!AJ23</f>
        <v>5.1100000000000003</v>
      </c>
      <c r="N97" s="32">
        <f>'[1]сам тяж'!AK23</f>
        <v>20</v>
      </c>
      <c r="O97" s="33" t="str">
        <f>'[1]сам тяж'!AL23</f>
        <v>─</v>
      </c>
      <c r="P97" s="33" t="str">
        <f>'[1]сам тяж'!AM23</f>
        <v>315/80R22,5</v>
      </c>
      <c r="Q97" s="33">
        <f>'[1]сам тяж'!AN23</f>
        <v>350</v>
      </c>
      <c r="R97" s="33" t="str">
        <f>'[1]сам тяж'!AO23</f>
        <v>шк-пет.</v>
      </c>
      <c r="S97" s="34" t="str">
        <f>'[1]сам тяж'!AP23</f>
        <v xml:space="preserve">зад.разгрузка, прямоуг.сеч, МКБ, МОБ,  дв. Cummins ISL 400 50 (Е-5), топл. ап. BOSCH, система нейтрализ. ОГ (AdBlue), Common Rail, пневмоподв. каб., аэродинамич.козырек, боковая защита, тахограф российского стандарта с блоком СКЗИ, УВЭОС </v>
      </c>
    </row>
    <row r="98" spans="1:19" s="74" customFormat="1" ht="51" customHeight="1" x14ac:dyDescent="0.2">
      <c r="A98" s="74" t="str">
        <f t="shared" si="7"/>
        <v>065200000060415350</v>
      </c>
      <c r="B98" s="54" t="s">
        <v>111</v>
      </c>
      <c r="C98" s="73">
        <f>VLOOKUP(B98,'[1]сам тяж'!$A$6:$AT$44,2,FALSE)</f>
        <v>4393000</v>
      </c>
      <c r="D98" s="73">
        <f>VLOOKUP(B98,'[1]сам тяж'!$A$6:$AP$67,4,FALSE)</f>
        <v>4481000</v>
      </c>
      <c r="E98" s="36">
        <f t="shared" si="5"/>
        <v>1.0200318688823127</v>
      </c>
      <c r="F98" s="37">
        <f t="shared" si="6"/>
        <v>88000</v>
      </c>
      <c r="G98" s="27" t="str">
        <f>'[1]сам тяж'!AD24</f>
        <v>6х4</v>
      </c>
      <c r="H98" s="28">
        <f>'[1]сам тяж'!AE24</f>
        <v>2</v>
      </c>
      <c r="I98" s="29">
        <f>'[1]сам тяж'!AF24</f>
        <v>20.074999999999999</v>
      </c>
      <c r="J98" s="30">
        <f>'[1]сам тяж'!AG24</f>
        <v>400</v>
      </c>
      <c r="K98" s="30">
        <f>'[1]сам тяж'!AH24</f>
        <v>400</v>
      </c>
      <c r="L98" s="30" t="str">
        <f>'[1]сам тяж'!AI24</f>
        <v>ZF16</v>
      </c>
      <c r="M98" s="31">
        <f>'[1]сам тяж'!AJ24</f>
        <v>5.1100000000000003</v>
      </c>
      <c r="N98" s="32">
        <f>'[1]сам тяж'!AK24</f>
        <v>20</v>
      </c>
      <c r="O98" s="33">
        <f>'[1]сам тяж'!AL24</f>
        <v>1</v>
      </c>
      <c r="P98" s="33" t="str">
        <f>'[1]сам тяж'!AM24</f>
        <v>315/80R22,5</v>
      </c>
      <c r="Q98" s="33">
        <f>'[1]сам тяж'!AN24</f>
        <v>350</v>
      </c>
      <c r="R98" s="33" t="str">
        <f>'[1]сам тяж'!AO24</f>
        <v>─</v>
      </c>
      <c r="S98" s="34" t="str">
        <f>'[1]сам тяж'!AP24</f>
        <v xml:space="preserve">зад.разгрузка, прямоуг.сеч, МКБ, МОБ, дв. КАМАЗ-740.735-400 (E-5), топл. ап. BOSCH, Common Rail, система нейтрализ. ОГ (AdBlue), пневмоподв. каб.,обогрев платф., ДЗК, аэродин.козырек, боковая защита, тахограф российского стандарта с блоком СКЗИ, УВЭОС </v>
      </c>
    </row>
    <row r="99" spans="1:19" s="74" customFormat="1" ht="51" x14ac:dyDescent="0.2">
      <c r="A99" s="74" t="str">
        <f t="shared" si="7"/>
        <v>065200000260415350</v>
      </c>
      <c r="B99" s="54" t="s">
        <v>112</v>
      </c>
      <c r="C99" s="73">
        <f>VLOOKUP(B99,'[1]сам тяж'!$A$6:$AT$44,2,FALSE)</f>
        <v>4393000</v>
      </c>
      <c r="D99" s="73">
        <f>VLOOKUP(B99,'[1]сам тяж'!$A$6:$AP$67,4,FALSE)</f>
        <v>4481000</v>
      </c>
      <c r="E99" s="36">
        <f t="shared" si="5"/>
        <v>1.0200318688823127</v>
      </c>
      <c r="F99" s="37">
        <f t="shared" si="6"/>
        <v>88000</v>
      </c>
      <c r="G99" s="27" t="str">
        <f>'[1]сам тяж'!AD25</f>
        <v>6х4</v>
      </c>
      <c r="H99" s="28">
        <f>'[1]сам тяж'!AE25</f>
        <v>2</v>
      </c>
      <c r="I99" s="29">
        <f>'[1]сам тяж'!AF25</f>
        <v>20.074999999999999</v>
      </c>
      <c r="J99" s="30">
        <f>'[1]сам тяж'!AG25</f>
        <v>400</v>
      </c>
      <c r="K99" s="30">
        <f>'[1]сам тяж'!AH25</f>
        <v>400</v>
      </c>
      <c r="L99" s="30" t="str">
        <f>'[1]сам тяж'!AI25</f>
        <v>ZF16</v>
      </c>
      <c r="M99" s="31">
        <f>'[1]сам тяж'!AJ25</f>
        <v>5.1100000000000003</v>
      </c>
      <c r="N99" s="32">
        <f>'[1]сам тяж'!AK25</f>
        <v>20</v>
      </c>
      <c r="O99" s="33">
        <f>'[1]сам тяж'!AL25</f>
        <v>1</v>
      </c>
      <c r="P99" s="33" t="str">
        <f>'[1]сам тяж'!AM25</f>
        <v>315/80R22,5</v>
      </c>
      <c r="Q99" s="33">
        <f>'[1]сам тяж'!AN25</f>
        <v>350</v>
      </c>
      <c r="R99" s="33" t="str">
        <f>'[1]сам тяж'!AO25</f>
        <v>─</v>
      </c>
      <c r="S99" s="34" t="str">
        <f>'[1]сам тяж'!AP25</f>
        <v xml:space="preserve">зад.разгрузка, прямоуг.сеч, МКБ, МОБ, дв. КАМАЗ-740.735-400 (E-5), топл. ап. АЗПИ, Common Rail, система нейтрализ. ОГ (AdBlue), пневмоподв. каб.,обогрев платф., ДЗК, аэродин.козырек, боковая защита, тахограф российского стандарта с блоком СКЗИ, УВЭОС </v>
      </c>
    </row>
    <row r="100" spans="1:19" s="74" customFormat="1" ht="89.25" x14ac:dyDescent="0.2">
      <c r="B100" s="54" t="s">
        <v>113</v>
      </c>
      <c r="C100" s="73">
        <f>VLOOKUP(B100,'[1]сам тяж'!$A$6:$AT$44,2,FALSE)</f>
        <v>4393000</v>
      </c>
      <c r="D100" s="73">
        <f>VLOOKUP(B100,'[1]сам тяж'!$A$6:$AP$67,4,FALSE)</f>
        <v>4481000</v>
      </c>
      <c r="E100" s="36">
        <f>D100/C100</f>
        <v>1.0200318688823127</v>
      </c>
      <c r="F100" s="37">
        <f>D100-C100</f>
        <v>88000</v>
      </c>
      <c r="G100" s="27" t="str">
        <f>'[1]сам тяж'!AD26</f>
        <v>6х4</v>
      </c>
      <c r="H100" s="27">
        <f>'[1]сам тяж'!AE26</f>
        <v>2</v>
      </c>
      <c r="I100" s="27">
        <f>'[1]сам тяж'!AF26</f>
        <v>20.074999999999999</v>
      </c>
      <c r="J100" s="27">
        <f>'[1]сам тяж'!AG26</f>
        <v>400</v>
      </c>
      <c r="K100" s="27">
        <f>'[1]сам тяж'!AH26</f>
        <v>400</v>
      </c>
      <c r="L100" s="27" t="str">
        <f>'[1]сам тяж'!AI26</f>
        <v>ZF16</v>
      </c>
      <c r="M100" s="27">
        <f>'[1]сам тяж'!AJ26</f>
        <v>5.1100000000000003</v>
      </c>
      <c r="N100" s="27">
        <f>'[1]сам тяж'!AK26</f>
        <v>20</v>
      </c>
      <c r="O100" s="27">
        <f>'[1]сам тяж'!AL26</f>
        <v>1</v>
      </c>
      <c r="P100" s="27" t="str">
        <f>'[1]сам тяж'!AM26</f>
        <v>315/80R22,5</v>
      </c>
      <c r="Q100" s="27">
        <f>'[1]сам тяж'!AN26</f>
        <v>350</v>
      </c>
      <c r="R100" s="27" t="str">
        <f>'[1]сам тяж'!AO26</f>
        <v>─</v>
      </c>
      <c r="S100" s="56" t="str">
        <f>'[1]сам тяж'!AP26</f>
        <v xml:space="preserve">зад.разгрузка, прямоуг.сеч, МКБ, МОБ, дв. КАМАЗ-740.735-400 (E-5), топл. ап. BOSCH, Common Rail, система нейтрализ. ОГ (AdBlue), пневмоподв. каб.,обогрев платф., тахограф российского стандарта с блоком СКЗИ, УВЭОС, исп. "ЮГ" (аудиосистема + 2 аудиоколонки , защитная сетка на приборы светотехники (головные + ПТФ+задние), напольные коврики резиновые, автономный воздушный отопитель "Планар 4Д", накладной кондиционер 3,5 кВТ (в составе штатной системы вентиляции кабины) </v>
      </c>
    </row>
    <row r="101" spans="1:19" s="74" customFormat="1" ht="102" x14ac:dyDescent="0.2">
      <c r="A101" s="74" t="str">
        <f>"0"&amp;LEFT(B101,FIND("-",B101)-1)&amp;LEFT("00000000",8-ABS(IFERROR(FIND("-",B101,FIND("-",B101)+1),0)-FIND("-",B101))+1+IF(FIND("-",B101)=5,1,0))&amp;RIGHT(LEFT(B101,IFERROR(FIND("-",B101,FIND("-",B101)+1),0)-1),LEN(LEFT(B101,IFERROR(FIND("-",B101,FIND("-",B101)+1),0)-1))-FIND("-",B101))&amp;RIGHT(LEFT(B101,IFERROR(FIND("-",B101,FIND("-",B101)+1),0)+2),2)&amp;"50"</f>
        <v>065200020260415350</v>
      </c>
      <c r="B101" s="54" t="s">
        <v>114</v>
      </c>
      <c r="C101" s="73">
        <f>VLOOKUP(B101,'[1]сам тяж'!$A$6:$AT$44,2,FALSE)</f>
        <v>4393000</v>
      </c>
      <c r="D101" s="73">
        <f>VLOOKUP(B101,'[1]сам тяж'!$A$6:$AP$67,4,FALSE)</f>
        <v>4481000</v>
      </c>
      <c r="E101" s="36">
        <f>D101/C101</f>
        <v>1.0200318688823127</v>
      </c>
      <c r="F101" s="37">
        <f>D101-C101</f>
        <v>88000</v>
      </c>
      <c r="G101" s="27" t="str">
        <f>'[1]сам тяж'!AD27</f>
        <v>6х4</v>
      </c>
      <c r="H101" s="28">
        <f>'[1]сам тяж'!AE27</f>
        <v>2</v>
      </c>
      <c r="I101" s="29">
        <f>'[1]сам тяж'!AF27</f>
        <v>20.074999999999999</v>
      </c>
      <c r="J101" s="30">
        <f>'[1]сам тяж'!AG27</f>
        <v>400</v>
      </c>
      <c r="K101" s="30">
        <f>'[1]сам тяж'!AH27</f>
        <v>400</v>
      </c>
      <c r="L101" s="30" t="str">
        <f>'[1]сам тяж'!AI27</f>
        <v>ZF16</v>
      </c>
      <c r="M101" s="31">
        <f>'[1]сам тяж'!AJ27</f>
        <v>5.1100000000000003</v>
      </c>
      <c r="N101" s="32">
        <f>'[1]сам тяж'!AK27</f>
        <v>20</v>
      </c>
      <c r="O101" s="33">
        <f>'[1]сам тяж'!AL27</f>
        <v>1</v>
      </c>
      <c r="P101" s="33" t="str">
        <f>'[1]сам тяж'!AM27</f>
        <v>315/80R22,5</v>
      </c>
      <c r="Q101" s="33">
        <f>'[1]сам тяж'!AN27</f>
        <v>350</v>
      </c>
      <c r="R101" s="33" t="str">
        <f>'[1]сам тяж'!AO27</f>
        <v>─</v>
      </c>
      <c r="S101" s="34" t="str">
        <f>'[1]сам тяж'!AP27</f>
        <v xml:space="preserve">зад.разгрузка, прямоуг.сеч, МКБ, МОБ, дв. КАМАЗ-740.735-400 (E-5), топл. ап. АЗПИ, Common Rail, система нейтрализ. ОГ (AdBlue), пневмоподв. каб.,обогрев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102" spans="1:19" s="74" customFormat="1" ht="102" x14ac:dyDescent="0.2">
      <c r="A102" s="74" t="str">
        <f>"0"&amp;LEFT(B102,FIND("-",B102)-1)&amp;LEFT("00000000",8-ABS(IFERROR(FIND("-",B102,FIND("-",B102)+1),0)-FIND("-",B102))+1+IF(FIND("-",B102)=5,1,0))&amp;RIGHT(LEFT(B102,IFERROR(FIND("-",B102,FIND("-",B102)+1),0)-1),LEN(LEFT(B102,IFERROR(FIND("-",B102,FIND("-",B102)+1),0)-1))-FIND("-",B102))&amp;RIGHT(LEFT(B102,IFERROR(FIND("-",B102,FIND("-",B102)+1),0)+2),2)&amp;"50"</f>
        <v>065200030260415350</v>
      </c>
      <c r="B102" s="54" t="s">
        <v>115</v>
      </c>
      <c r="C102" s="73">
        <f>VLOOKUP(B102,'[1]сам тяж'!$A$6:$AT$44,2,FALSE)</f>
        <v>4393000</v>
      </c>
      <c r="D102" s="73">
        <f>VLOOKUP(B102,'[1]сам тяж'!$A$6:$AP$67,4,FALSE)</f>
        <v>4481000</v>
      </c>
      <c r="E102" s="36">
        <f>D102/C102</f>
        <v>1.0200318688823127</v>
      </c>
      <c r="F102" s="37">
        <f>D102-C102</f>
        <v>88000</v>
      </c>
      <c r="G102" s="27" t="str">
        <f>'[1]сам тяж'!AD27</f>
        <v>6х4</v>
      </c>
      <c r="H102" s="28">
        <f>'[1]сам тяж'!AE27</f>
        <v>2</v>
      </c>
      <c r="I102" s="29">
        <f>'[1]сам тяж'!AF27</f>
        <v>20.074999999999999</v>
      </c>
      <c r="J102" s="30">
        <f>'[1]сам тяж'!AG27</f>
        <v>400</v>
      </c>
      <c r="K102" s="30">
        <f>'[1]сам тяж'!AH27</f>
        <v>400</v>
      </c>
      <c r="L102" s="30" t="str">
        <f>'[1]сам тяж'!AI27</f>
        <v>ZF16</v>
      </c>
      <c r="M102" s="31">
        <f>'[1]сам тяж'!AJ27</f>
        <v>5.1100000000000003</v>
      </c>
      <c r="N102" s="32">
        <f>'[1]сам тяж'!AK27</f>
        <v>20</v>
      </c>
      <c r="O102" s="33">
        <f>'[1]сам тяж'!AL27</f>
        <v>1</v>
      </c>
      <c r="P102" s="33" t="str">
        <f>'[1]сам тяж'!AM27</f>
        <v>315/80R22,5</v>
      </c>
      <c r="Q102" s="33">
        <f>'[1]сам тяж'!AN27</f>
        <v>350</v>
      </c>
      <c r="R102" s="33" t="str">
        <f>'[1]сам тяж'!AO27</f>
        <v>─</v>
      </c>
      <c r="S102" s="34" t="str">
        <f>'[1]сам тяж'!AP27</f>
        <v xml:space="preserve">зад.разгрузка, прямоуг.сеч, МКБ, МОБ, дв. КАМАЗ-740.735-400 (E-5), топл. ап. АЗПИ, Common Rail, система нейтрализ. ОГ (AdBlue), пневмоподв. каб.,обогрев платф., тахограф российского стандарта с блоком СКЗИ, УВЭОС, антенна, исп. "ЮГ" (аудиосистема + 2 аудиоколонки + преобразователь напряжения 24/12В, защитная сетка на приборы светотехники (головные + ПТФ), напольные коврики резиновые, автономный воздушный отопитель "Планар 4Д", накладной кондиционер 3,5 кВТ (в составе штатной системы вентиляции кабины) </v>
      </c>
    </row>
    <row r="103" spans="1:19" s="74" customFormat="1" ht="76.5" customHeight="1" x14ac:dyDescent="0.2">
      <c r="A103" s="74" t="str">
        <f t="shared" si="7"/>
        <v>065200000000014950</v>
      </c>
      <c r="B103" s="54" t="s">
        <v>116</v>
      </c>
      <c r="C103" s="73">
        <f>VLOOKUP(B103,'[1]сам тяж'!$A$6:$AT$44,2,FALSE)</f>
        <v>5216000</v>
      </c>
      <c r="D103" s="73">
        <f>VLOOKUP(B103,'[1]сам тяж'!$A$6:$AP$67,4,FALSE)</f>
        <v>5321000</v>
      </c>
      <c r="E103" s="36">
        <f>D103/C103</f>
        <v>1.0201303680981595</v>
      </c>
      <c r="F103" s="37">
        <f>D103-C103</f>
        <v>105000</v>
      </c>
      <c r="G103" s="27" t="str">
        <f>'[1]сам тяж'!AD30</f>
        <v>6х4</v>
      </c>
      <c r="H103" s="28">
        <f>'[1]сам тяж'!AE30</f>
        <v>2</v>
      </c>
      <c r="I103" s="29">
        <f>'[1]сам тяж'!AF30</f>
        <v>21</v>
      </c>
      <c r="J103" s="30">
        <f>'[1]сам тяж'!AG30</f>
        <v>400</v>
      </c>
      <c r="K103" s="30">
        <f>'[1]сам тяж'!AH30</f>
        <v>390</v>
      </c>
      <c r="L103" s="30" t="str">
        <f>'[1]сам тяж'!AI30</f>
        <v>ZF16</v>
      </c>
      <c r="M103" s="31">
        <f>'[1]сам тяж'!AJ30</f>
        <v>5.1100000000000003</v>
      </c>
      <c r="N103" s="32">
        <f>'[1]сам тяж'!AK30</f>
        <v>16</v>
      </c>
      <c r="O103" s="33" t="str">
        <f>'[1]сам тяж'!AL30</f>
        <v>─</v>
      </c>
      <c r="P103" s="33" t="str">
        <f>'[1]сам тяж'!AM30</f>
        <v>315/80R22,5</v>
      </c>
      <c r="Q103" s="33">
        <f>'[1]сам тяж'!AN30</f>
        <v>350</v>
      </c>
      <c r="R103" s="33" t="str">
        <f>'[1]сам тяж'!AO30</f>
        <v>─</v>
      </c>
      <c r="S103" s="34" t="str">
        <f>'[1]сам тяж'!AP30</f>
        <v>зад.разгрузка, прямоуг.сеч, дв. Cummins ISL 400 50 (Е-5), КПП ZF 16S1820TO, система нейтрализ. ОГ(AdBlue), МКБ, МОБ, ASR, кабина Daimler (низкая), кондиционер, отопитель каб. Webasto AT 2000 STC, ДЗК, боковая защита, тахограф российского стандарта с блоком СКЗИ, обогрев платформы, полог, лестница, гидрооборудование HYVA</v>
      </c>
    </row>
    <row r="104" spans="1:19" s="74" customFormat="1" ht="51" x14ac:dyDescent="0.2">
      <c r="B104" s="54" t="s">
        <v>117</v>
      </c>
      <c r="C104" s="73">
        <f>VLOOKUP(B104,'[1]сам тяж'!$A$6:$AT$44,2,FALSE)</f>
        <v>4748000</v>
      </c>
      <c r="D104" s="73">
        <f>VLOOKUP(B104,'[1]сам тяж'!$A$6:$AP$67,4,FALSE)</f>
        <v>4857000</v>
      </c>
      <c r="E104" s="36">
        <f>D104/C104</f>
        <v>1.0229570345408594</v>
      </c>
      <c r="F104" s="37">
        <f>D104-C104</f>
        <v>109000</v>
      </c>
      <c r="G104" s="27" t="str">
        <f>'[1]сам тяж'!AD29</f>
        <v>6х4</v>
      </c>
      <c r="H104" s="27">
        <f>'[1]сам тяж'!AE29</f>
        <v>2</v>
      </c>
      <c r="I104" s="27">
        <f>'[1]сам тяж'!AF29</f>
        <v>20.074999999999999</v>
      </c>
      <c r="J104" s="27">
        <f>'[1]сам тяж'!AG29</f>
        <v>400</v>
      </c>
      <c r="K104" s="27">
        <f>'[1]сам тяж'!AH29</f>
        <v>390</v>
      </c>
      <c r="L104" s="27" t="str">
        <f>'[1]сам тяж'!AI29</f>
        <v>ZF16</v>
      </c>
      <c r="M104" s="27">
        <f>'[1]сам тяж'!AJ29</f>
        <v>5.1100000000000003</v>
      </c>
      <c r="N104" s="27">
        <f>'[1]сам тяж'!AK29</f>
        <v>20</v>
      </c>
      <c r="O104" s="27" t="str">
        <f>'[1]сам тяж'!AL29</f>
        <v>─</v>
      </c>
      <c r="P104" s="27" t="str">
        <f>'[1]сам тяж'!AM29</f>
        <v>315/80R22,5</v>
      </c>
      <c r="Q104" s="27">
        <f>'[1]сам тяж'!AN29</f>
        <v>350</v>
      </c>
      <c r="R104" s="27" t="str">
        <f>'[1]сам тяж'!AO29</f>
        <v>─</v>
      </c>
      <c r="S104" s="56" t="str">
        <f>'[1]сам тяж'!AP29</f>
        <v xml:space="preserve">зад.разгрузка, прямоуг.сеч, МКБ, МОБ, дв. Cummins ISL 400 50 (Е-5), система нейтрализ. ОГ(AdBlue), ТНВД BOSCH, КОМ FH 9731, пневмоподв. каб., ДЗК, аэродин.козырек, боковая защита, тахограф российского стандарта с блоком СКЗИ, рестайлинг 2, УВЭОС </v>
      </c>
    </row>
    <row r="105" spans="1:19" s="74" customFormat="1" ht="51" customHeight="1" x14ac:dyDescent="0.2">
      <c r="A105" s="74" t="str">
        <f t="shared" si="7"/>
        <v>065201000060104950</v>
      </c>
      <c r="B105" s="54" t="s">
        <v>118</v>
      </c>
      <c r="C105" s="73">
        <f>VLOOKUP(B105,'[1]сам тяж'!$A$6:$AT$44,2,FALSE)</f>
        <v>5099000</v>
      </c>
      <c r="D105" s="73">
        <f>VLOOKUP(B105,'[1]сам тяж'!$A$6:$AP$67,4,FALSE)</f>
        <v>5199000</v>
      </c>
      <c r="E105" s="36">
        <f t="shared" si="5"/>
        <v>1.0196116885663855</v>
      </c>
      <c r="F105" s="37">
        <f t="shared" si="6"/>
        <v>100000</v>
      </c>
      <c r="G105" s="27" t="str">
        <f>'[1]сам тяж'!AD31</f>
        <v>8х4</v>
      </c>
      <c r="H105" s="28">
        <f>'[1]сам тяж'!AE31</f>
        <v>2</v>
      </c>
      <c r="I105" s="29">
        <f>'[1]сам тяж'!AF31</f>
        <v>25.57</v>
      </c>
      <c r="J105" s="30">
        <f>'[1]сам тяж'!AG31</f>
        <v>400</v>
      </c>
      <c r="K105" s="30">
        <f>'[1]сам тяж'!AH31</f>
        <v>390</v>
      </c>
      <c r="L105" s="30" t="str">
        <f>'[1]сам тяж'!AI31</f>
        <v>ZF16</v>
      </c>
      <c r="M105" s="31">
        <f>'[1]сам тяж'!AJ31</f>
        <v>5.1100000000000003</v>
      </c>
      <c r="N105" s="32">
        <f>'[1]сам тяж'!AK31</f>
        <v>20</v>
      </c>
      <c r="O105" s="33" t="str">
        <f>'[1]сам тяж'!AL31</f>
        <v>─</v>
      </c>
      <c r="P105" s="33" t="str">
        <f>'[1]сам тяж'!AM31</f>
        <v>315/80R22,5</v>
      </c>
      <c r="Q105" s="33">
        <f>'[1]сам тяж'!AN31</f>
        <v>210</v>
      </c>
      <c r="R105" s="33" t="str">
        <f>'[1]сам тяж'!AO31</f>
        <v>─</v>
      </c>
      <c r="S105" s="34" t="str">
        <f>'[1]сам тяж'!AP31</f>
        <v xml:space="preserve">зад.разгрузка, овал.сеч., МКБ, МОБ, дв. Cummins ISL 400 50 (Е-5), топл. ап. BOSCH, Common Rail, система нейтрализ. ОГ (AdBlue), аэродинам.козырек, ДЗК, боковая защита, пневмоподв. каб., тахограф российского стандарта с блоком СКЗИ, УВЭОС </v>
      </c>
    </row>
    <row r="106" spans="1:19" s="74" customFormat="1" ht="51" customHeight="1" x14ac:dyDescent="0.2">
      <c r="A106" s="74" t="str">
        <f t="shared" si="7"/>
        <v>065201000060114950</v>
      </c>
      <c r="B106" s="54" t="s">
        <v>119</v>
      </c>
      <c r="C106" s="73">
        <f>VLOOKUP(B106,'[1]сам тяж'!$A$6:$AT$44,2,FALSE)</f>
        <v>5094000</v>
      </c>
      <c r="D106" s="73">
        <f>VLOOKUP(B106,'[1]сам тяж'!$A$6:$AP$67,4,FALSE)</f>
        <v>5194000</v>
      </c>
      <c r="E106" s="36">
        <f t="shared" si="5"/>
        <v>1.0196309383588535</v>
      </c>
      <c r="F106" s="37">
        <f t="shared" si="6"/>
        <v>100000</v>
      </c>
      <c r="G106" s="27" t="str">
        <f>'[1]сам тяж'!AD32</f>
        <v>8х4</v>
      </c>
      <c r="H106" s="28">
        <f>'[1]сам тяж'!AE32</f>
        <v>2</v>
      </c>
      <c r="I106" s="29">
        <f>'[1]сам тяж'!AF32</f>
        <v>25.57</v>
      </c>
      <c r="J106" s="30">
        <f>'[1]сам тяж'!AG32</f>
        <v>400</v>
      </c>
      <c r="K106" s="30">
        <f>'[1]сам тяж'!AH32</f>
        <v>390</v>
      </c>
      <c r="L106" s="30" t="str">
        <f>'[1]сам тяж'!AI32</f>
        <v>ZF16</v>
      </c>
      <c r="M106" s="31">
        <f>'[1]сам тяж'!AJ32</f>
        <v>5.1100000000000003</v>
      </c>
      <c r="N106" s="32">
        <f>'[1]сам тяж'!AK32</f>
        <v>16</v>
      </c>
      <c r="O106" s="33" t="str">
        <f>'[1]сам тяж'!AL32</f>
        <v>─</v>
      </c>
      <c r="P106" s="33" t="str">
        <f>'[1]сам тяж'!AM32</f>
        <v>315/80R22,5</v>
      </c>
      <c r="Q106" s="33">
        <f>'[1]сам тяж'!AN32</f>
        <v>210</v>
      </c>
      <c r="R106" s="33" t="str">
        <f>'[1]сам тяж'!AO32</f>
        <v>─</v>
      </c>
      <c r="S106" s="34" t="str">
        <f>'[1]сам тяж'!AP32</f>
        <v xml:space="preserve">зад.разгрузка, овал.сеч., МКБ, МОБ, дв. Cummins ISL 400 50 (Е-5), топл. ап. BOSCH, Common Rail, система нейтрализ. ОГ (AdBlue), аэродинам.козырек, ДЗК, боковая защита, пневмоподв. каб., тахограф российского стандарта с блоком СКЗИ, УВЭОС  </v>
      </c>
    </row>
    <row r="107" spans="1:19" s="74" customFormat="1" ht="51" customHeight="1" x14ac:dyDescent="0.2">
      <c r="A107" s="74" t="str">
        <f t="shared" si="7"/>
        <v>065201000060125350</v>
      </c>
      <c r="B107" s="54" t="s">
        <v>120</v>
      </c>
      <c r="C107" s="73">
        <f>VLOOKUP(B107,'[1]сам тяж'!$A$6:$AT$44,2,FALSE)</f>
        <v>4850000</v>
      </c>
      <c r="D107" s="73">
        <f>VLOOKUP(B107,'[1]сам тяж'!$A$6:$AP$67,4,FALSE)</f>
        <v>4930000</v>
      </c>
      <c r="E107" s="36">
        <f t="shared" si="5"/>
        <v>1.0164948453608247</v>
      </c>
      <c r="F107" s="37">
        <f t="shared" si="6"/>
        <v>80000</v>
      </c>
      <c r="G107" s="27" t="str">
        <f>'[1]сам тяж'!AD33</f>
        <v>8х4</v>
      </c>
      <c r="H107" s="28">
        <f>'[1]сам тяж'!AE33</f>
        <v>2</v>
      </c>
      <c r="I107" s="29">
        <f>'[1]сам тяж'!AF33</f>
        <v>25.57</v>
      </c>
      <c r="J107" s="30">
        <f>'[1]сам тяж'!AG33</f>
        <v>400</v>
      </c>
      <c r="K107" s="30">
        <f>'[1]сам тяж'!AH33</f>
        <v>400</v>
      </c>
      <c r="L107" s="30" t="str">
        <f>'[1]сам тяж'!AI33</f>
        <v>ZF16</v>
      </c>
      <c r="M107" s="31">
        <f>'[1]сам тяж'!AJ33</f>
        <v>5.1100000000000003</v>
      </c>
      <c r="N107" s="32">
        <f>'[1]сам тяж'!AK33</f>
        <v>20</v>
      </c>
      <c r="O107" s="33" t="str">
        <f>'[1]сам тяж'!AL33</f>
        <v>─</v>
      </c>
      <c r="P107" s="33" t="str">
        <f>'[1]сам тяж'!AM33</f>
        <v>315/80R22,5</v>
      </c>
      <c r="Q107" s="33">
        <f>'[1]сам тяж'!AN33</f>
        <v>210</v>
      </c>
      <c r="R107" s="33" t="str">
        <f>'[1]сам тяж'!AO33</f>
        <v>─</v>
      </c>
      <c r="S107" s="34" t="str">
        <f>'[1]сам тяж'!AP33</f>
        <v xml:space="preserve">зад.разгрузка, прямоуг.сеч, МКБ, МОБ, дв. КАМАЗ-740.735-400 (Е-5), топл. ап. BOSCH, Common Rail, система нейтрализ. ОГ (AdBlue), аэродинам.козырек, ДЗК, боковая защита, пневмоподв. каб., тахограф российского стандарта с блоком СКЗИ, УВЭОС  </v>
      </c>
    </row>
    <row r="108" spans="1:19" s="74" customFormat="1" ht="51" customHeight="1" x14ac:dyDescent="0.2">
      <c r="A108" s="74" t="str">
        <f t="shared" si="7"/>
        <v>065201000060124950</v>
      </c>
      <c r="B108" s="54" t="s">
        <v>121</v>
      </c>
      <c r="C108" s="73">
        <f>VLOOKUP(B108,'[1]сам тяж'!$A$6:$AT$44,2,FALSE)</f>
        <v>5050000</v>
      </c>
      <c r="D108" s="73">
        <f>VLOOKUP(B108,'[1]сам тяж'!$A$6:$AP$67,4,FALSE)</f>
        <v>5150000</v>
      </c>
      <c r="E108" s="36">
        <f t="shared" si="5"/>
        <v>1.0198019801980198</v>
      </c>
      <c r="F108" s="37">
        <f t="shared" si="6"/>
        <v>100000</v>
      </c>
      <c r="G108" s="27" t="str">
        <f>'[1]сам тяж'!AD34</f>
        <v>8х4</v>
      </c>
      <c r="H108" s="28">
        <f>'[1]сам тяж'!AE34</f>
        <v>2</v>
      </c>
      <c r="I108" s="29">
        <f>'[1]сам тяж'!AF34</f>
        <v>25.57</v>
      </c>
      <c r="J108" s="30">
        <f>'[1]сам тяж'!AG34</f>
        <v>400</v>
      </c>
      <c r="K108" s="30">
        <f>'[1]сам тяж'!AH34</f>
        <v>390</v>
      </c>
      <c r="L108" s="30" t="str">
        <f>'[1]сам тяж'!AI34</f>
        <v>ZF16</v>
      </c>
      <c r="M108" s="31">
        <f>'[1]сам тяж'!AJ34</f>
        <v>5.1100000000000003</v>
      </c>
      <c r="N108" s="32">
        <f>'[1]сам тяж'!AK34</f>
        <v>20</v>
      </c>
      <c r="O108" s="33" t="str">
        <f>'[1]сам тяж'!AL34</f>
        <v>─</v>
      </c>
      <c r="P108" s="33" t="str">
        <f>'[1]сам тяж'!AM34</f>
        <v>315/80R22,5</v>
      </c>
      <c r="Q108" s="33">
        <f>'[1]сам тяж'!AN34</f>
        <v>210</v>
      </c>
      <c r="R108" s="33" t="str">
        <f>'[1]сам тяж'!AO34</f>
        <v>─</v>
      </c>
      <c r="S108" s="34" t="str">
        <f>'[1]сам тяж'!AP34</f>
        <v xml:space="preserve">зад.разгрузка, прямоуг.сеч, МКБ, МОБ, дв. Cummins ISL 400 50 (Е-5), топл. ап. BOSCH, Common Rail, система нейтрализ. ОГ (AdBlue), аэродинам.козырек, ДЗК, боковая защита,пневмоподв. каб., тахограф российского стандарта с блоком СКЗИ, УВЭОС  </v>
      </c>
    </row>
    <row r="109" spans="1:19" s="74" customFormat="1" ht="76.5" customHeight="1" x14ac:dyDescent="0.2">
      <c r="A109" s="74" t="str">
        <f t="shared" si="7"/>
        <v>065201000000014950</v>
      </c>
      <c r="B109" s="54" t="s">
        <v>122</v>
      </c>
      <c r="C109" s="73">
        <f>VLOOKUP(B109,'[1]сам тяж'!$A$6:$AT$44,2,FALSE)</f>
        <v>6105000</v>
      </c>
      <c r="D109" s="73">
        <f>VLOOKUP(B109,'[1]сам тяж'!$A$6:$AP$67,4,FALSE)</f>
        <v>6225000</v>
      </c>
      <c r="E109" s="36">
        <f t="shared" si="5"/>
        <v>1.0196560196560196</v>
      </c>
      <c r="F109" s="37">
        <f t="shared" si="6"/>
        <v>120000</v>
      </c>
      <c r="G109" s="27" t="str">
        <f>'[1]сам тяж'!AD35</f>
        <v>8х4</v>
      </c>
      <c r="H109" s="28">
        <f>'[1]сам тяж'!AE35</f>
        <v>2</v>
      </c>
      <c r="I109" s="29">
        <f>'[1]сам тяж'!AF35</f>
        <v>27</v>
      </c>
      <c r="J109" s="30">
        <f>'[1]сам тяж'!AG35</f>
        <v>400</v>
      </c>
      <c r="K109" s="30">
        <f>'[1]сам тяж'!AH35</f>
        <v>390</v>
      </c>
      <c r="L109" s="30" t="str">
        <f>'[1]сам тяж'!AI35</f>
        <v>ZF16</v>
      </c>
      <c r="M109" s="31">
        <f>'[1]сам тяж'!AJ35</f>
        <v>5.1100000000000003</v>
      </c>
      <c r="N109" s="32">
        <f>'[1]сам тяж'!AK35</f>
        <v>20</v>
      </c>
      <c r="O109" s="33" t="str">
        <f>'[1]сам тяж'!AL35</f>
        <v>─</v>
      </c>
      <c r="P109" s="33" t="str">
        <f>'[1]сам тяж'!AM35</f>
        <v>315/80R22,5</v>
      </c>
      <c r="Q109" s="33">
        <f>'[1]сам тяж'!AN35</f>
        <v>350</v>
      </c>
      <c r="R109" s="33" t="str">
        <f>'[1]сам тяж'!AO35</f>
        <v>─</v>
      </c>
      <c r="S109" s="34" t="str">
        <f>'[1]сам тяж'!AP35</f>
        <v xml:space="preserve">зад.разгрузка, прямоуг.сеч, дв. Cummins ISL 400 50 (Е-5), КПП ZF 16S1825TO, система нейтрализ. ОГ(AdBlue), МКБ, МОБ, ASR, кабина Daimler (низкая), кондиционер, отопитель каб. Webasto AT 2000 STC, ДЗК, боковая защита, тахограф российского стандарта с блоком СКЗИ, обогрев платформы, полог, лестница, гидрооборудование HYVA, УВЭОС </v>
      </c>
    </row>
    <row r="110" spans="1:19" s="74" customFormat="1" ht="51" x14ac:dyDescent="0.2">
      <c r="B110" s="54" t="s">
        <v>123</v>
      </c>
      <c r="C110" s="73">
        <f>VLOOKUP(B110,'[1]сам тяж'!$A$6:$AT$44,2,FALSE)</f>
        <v>5166000</v>
      </c>
      <c r="D110" s="73">
        <f>VLOOKUP(B110,'[1]сам тяж'!$A$6:$AP$67,4,FALSE)</f>
        <v>5266000</v>
      </c>
      <c r="E110" s="36">
        <f>D110/C110</f>
        <v>1.0193573364305071</v>
      </c>
      <c r="F110" s="37">
        <f>D110-C110</f>
        <v>100000</v>
      </c>
      <c r="G110" s="27" t="str">
        <f>'[1]сам тяж'!AD36</f>
        <v>6х6</v>
      </c>
      <c r="H110" s="27">
        <f>'[1]сам тяж'!AE36</f>
        <v>2</v>
      </c>
      <c r="I110" s="27">
        <f>'[1]сам тяж'!AF36</f>
        <v>19.074999999999999</v>
      </c>
      <c r="J110" s="27">
        <f>'[1]сам тяж'!AG36</f>
        <v>400</v>
      </c>
      <c r="K110" s="27">
        <f>'[1]сам тяж'!AH36</f>
        <v>400</v>
      </c>
      <c r="L110" s="27" t="str">
        <f>'[1]сам тяж'!AI36</f>
        <v>ZF16</v>
      </c>
      <c r="M110" s="27">
        <f>'[1]сам тяж'!AJ36</f>
        <v>5.1100000000000003</v>
      </c>
      <c r="N110" s="27">
        <f>'[1]сам тяж'!AK36</f>
        <v>16</v>
      </c>
      <c r="O110" s="27" t="str">
        <f>'[1]сам тяж'!AL36</f>
        <v>─</v>
      </c>
      <c r="P110" s="27" t="str">
        <f>'[1]сам тяж'!AM36</f>
        <v>12.00R20</v>
      </c>
      <c r="Q110" s="27">
        <f>'[1]сам тяж'!AN36</f>
        <v>350</v>
      </c>
      <c r="R110" s="27" t="str">
        <f>'[1]сам тяж'!AO36</f>
        <v>─</v>
      </c>
      <c r="S110" s="75" t="str">
        <f>'[1]сам тяж'!AP36</f>
        <v>зад.разгрузка, обогрев платф, МКБ, МОБ, дв. КАМАЗ-740.735-400 (E-5), топл. ап. BOSCH, система нейтрализ. ОГ(AdBlue), РК КАМАЗ-631, рестайлинг-2, кондиционер, пневмоподв. каб., ДЗК, аэродин.козырек, боковая защита, тахограф российского стандарта с блоком СКЗИ, УВЭОС</v>
      </c>
    </row>
    <row r="111" spans="1:19" s="74" customFormat="1" ht="51" customHeight="1" x14ac:dyDescent="0.2">
      <c r="A111" s="74" t="str">
        <f t="shared" si="7"/>
        <v>065220000060115350</v>
      </c>
      <c r="B111" s="54" t="s">
        <v>124</v>
      </c>
      <c r="C111" s="73">
        <f>VLOOKUP(B111,'[1]сам тяж'!$A$6:$AT$44,2,FALSE)</f>
        <v>5006000</v>
      </c>
      <c r="D111" s="73">
        <f>VLOOKUP(B111,'[1]сам тяж'!$A$6:$AP$67,4,FALSE)</f>
        <v>5106000</v>
      </c>
      <c r="E111" s="36">
        <f t="shared" si="5"/>
        <v>1.0199760287654813</v>
      </c>
      <c r="F111" s="37">
        <f t="shared" si="6"/>
        <v>100000</v>
      </c>
      <c r="G111" s="27" t="str">
        <f>'[1]сам тяж'!AD37</f>
        <v>6х6</v>
      </c>
      <c r="H111" s="28">
        <f>'[1]сам тяж'!AE37</f>
        <v>2</v>
      </c>
      <c r="I111" s="29">
        <f>'[1]сам тяж'!AF37</f>
        <v>19.074999999999999</v>
      </c>
      <c r="J111" s="30">
        <f>'[1]сам тяж'!AG37</f>
        <v>400</v>
      </c>
      <c r="K111" s="30">
        <f>'[1]сам тяж'!AH37</f>
        <v>400</v>
      </c>
      <c r="L111" s="30" t="str">
        <f>'[1]сам тяж'!AI37</f>
        <v>ZF16</v>
      </c>
      <c r="M111" s="31">
        <f>'[1]сам тяж'!AJ37</f>
        <v>5.1100000000000003</v>
      </c>
      <c r="N111" s="32">
        <f>'[1]сам тяж'!AK37</f>
        <v>16</v>
      </c>
      <c r="O111" s="33" t="str">
        <f>'[1]сам тяж'!AL37</f>
        <v>─</v>
      </c>
      <c r="P111" s="33" t="str">
        <f>'[1]сам тяж'!AM37</f>
        <v>12.00R20</v>
      </c>
      <c r="Q111" s="33">
        <f>'[1]сам тяж'!AN37</f>
        <v>350</v>
      </c>
      <c r="R111" s="33" t="str">
        <f>'[1]сам тяж'!AO37</f>
        <v>─</v>
      </c>
      <c r="S111" s="34" t="str">
        <f>'[1]сам тяж'!AP37</f>
        <v xml:space="preserve">зад.разгрузка, обогрев платф, МКБ, МОБ, дв. КАМАЗ-740.735-400 (E-5), топл. ап. BOSCH, система нейтрализ. ОГ(AdBlue), РК КАМАЗ-6522, пневмоподв. каб., ДЗК, аэродин.козырек, боковая защита, тахограф российского стандарта с блоком СКЗИ, УВЭОС </v>
      </c>
    </row>
    <row r="112" spans="1:19" s="74" customFormat="1" ht="51" customHeight="1" x14ac:dyDescent="0.2">
      <c r="A112" s="74" t="str">
        <f t="shared" si="7"/>
        <v>065220000060415350</v>
      </c>
      <c r="B112" s="54" t="s">
        <v>125</v>
      </c>
      <c r="C112" s="73">
        <f>VLOOKUP(B112,'[1]сам тяж'!$A$6:$AT$44,2,FALSE)</f>
        <v>5363000</v>
      </c>
      <c r="D112" s="73">
        <f>VLOOKUP(B112,'[1]сам тяж'!$A$6:$AP$67,4,FALSE)</f>
        <v>5496000</v>
      </c>
      <c r="E112" s="36">
        <f t="shared" si="5"/>
        <v>1.0247995524892783</v>
      </c>
      <c r="F112" s="37">
        <f t="shared" si="6"/>
        <v>133000</v>
      </c>
      <c r="G112" s="27" t="str">
        <f>'[1]сам тяж'!AD38</f>
        <v>6х6</v>
      </c>
      <c r="H112" s="28">
        <f>'[1]сам тяж'!AE38</f>
        <v>2</v>
      </c>
      <c r="I112" s="29">
        <f>'[1]сам тяж'!AF38</f>
        <v>19.074999999999999</v>
      </c>
      <c r="J112" s="30">
        <f>'[1]сам тяж'!AG38</f>
        <v>400</v>
      </c>
      <c r="K112" s="30">
        <f>'[1]сам тяж'!AH38</f>
        <v>400</v>
      </c>
      <c r="L112" s="30" t="str">
        <f>'[1]сам тяж'!AI38</f>
        <v>ZF16</v>
      </c>
      <c r="M112" s="29">
        <f>'[1]сам тяж'!AJ38</f>
        <v>5.1429999999999998</v>
      </c>
      <c r="N112" s="32">
        <f>'[1]сам тяж'!AK38</f>
        <v>16</v>
      </c>
      <c r="O112" s="33" t="str">
        <f>'[1]сам тяж'!AL38</f>
        <v>─</v>
      </c>
      <c r="P112" s="33" t="str">
        <f>'[1]сам тяж'!AM38</f>
        <v>12.00R20</v>
      </c>
      <c r="Q112" s="33">
        <f>'[1]сам тяж'!AN38</f>
        <v>350</v>
      </c>
      <c r="R112" s="33" t="str">
        <f>'[1]сам тяж'!AO38</f>
        <v>─</v>
      </c>
      <c r="S112" s="34" t="str">
        <f>'[1]сам тяж'!AP38</f>
        <v>зад.разгрузка, обогрев платф, МКБ, МОБ, дв. КАМАЗ-740.735-400 (E-5), топл. ап. BOSCH, система нейтрализ. ОГ(AdBlue), РК КАМАЗ-6522, мосты Daimler, пневмоподв. каб., аэродинамич.козырек, боковая защита, тахограф российского стандарта с блоком СКЗИ, УВЭОС</v>
      </c>
    </row>
    <row r="113" spans="1:19" s="74" customFormat="1" ht="51" customHeight="1" x14ac:dyDescent="0.2">
      <c r="A113" s="74" t="str">
        <f t="shared" si="7"/>
        <v>065222000060105350</v>
      </c>
      <c r="B113" s="54" t="s">
        <v>126</v>
      </c>
      <c r="C113" s="73">
        <f>VLOOKUP(B113,'[1]сам тяж'!$A$6:$AT$44,2,FALSE)</f>
        <v>5425000</v>
      </c>
      <c r="D113" s="73">
        <f>VLOOKUP(B113,'[1]сам тяж'!$A$6:$AP$67,4,FALSE)</f>
        <v>5540000</v>
      </c>
      <c r="E113" s="36">
        <f t="shared" si="5"/>
        <v>1.0211981566820276</v>
      </c>
      <c r="F113" s="37">
        <f t="shared" si="6"/>
        <v>115000</v>
      </c>
      <c r="G113" s="27" t="str">
        <f>'[1]сам тяж'!AD39</f>
        <v>6х6</v>
      </c>
      <c r="H113" s="28">
        <f>'[1]сам тяж'!AE39</f>
        <v>1</v>
      </c>
      <c r="I113" s="29">
        <f>'[1]сам тяж'!AF39</f>
        <v>19.574999999999999</v>
      </c>
      <c r="J113" s="30">
        <f>'[1]сам тяж'!AG39</f>
        <v>400</v>
      </c>
      <c r="K113" s="30">
        <f>'[1]сам тяж'!AH39</f>
        <v>400</v>
      </c>
      <c r="L113" s="30" t="str">
        <f>'[1]сам тяж'!AI39</f>
        <v>ZF16</v>
      </c>
      <c r="M113" s="31">
        <f>'[1]сам тяж'!AJ39</f>
        <v>6.88</v>
      </c>
      <c r="N113" s="32">
        <f>'[1]сам тяж'!AK39</f>
        <v>12</v>
      </c>
      <c r="O113" s="33" t="str">
        <f>'[1]сам тяж'!AL39</f>
        <v>─</v>
      </c>
      <c r="P113" s="33" t="str">
        <f>'[1]сам тяж'!AM39</f>
        <v>16.00R20</v>
      </c>
      <c r="Q113" s="33">
        <f>'[1]сам тяж'!AN39</f>
        <v>350</v>
      </c>
      <c r="R113" s="33" t="str">
        <f>'[1]сам тяж'!AO39</f>
        <v>─</v>
      </c>
      <c r="S113" s="34" t="str">
        <f>'[1]сам тяж'!AP39</f>
        <v xml:space="preserve">зад.разгрузка, обогрев платф, МКБ, МОБ, дв. КАМАЗ-740.735-400 (E-5), топл. ап. BOSCH, система нейтрализ. ОГ(AdBlue), РК КАМАЗ-6522, пневмоподв. каб., ДЗК, аэродин.козырек, тахограф российского стандарта с блоком СКЗИ, УВЭОС </v>
      </c>
    </row>
    <row r="114" spans="1:19" s="74" customFormat="1" ht="51" customHeight="1" x14ac:dyDescent="0.2">
      <c r="B114" s="54" t="s">
        <v>127</v>
      </c>
      <c r="C114" s="73">
        <f>VLOOKUP(B114,'[1]сам тяж'!$A$6:$AT$44,2,FALSE)</f>
        <v>5672000</v>
      </c>
      <c r="D114" s="73">
        <f>VLOOKUP(B114,'[1]сам тяж'!$A$6:$AP$67,4,FALSE)</f>
        <v>5755000</v>
      </c>
      <c r="E114" s="218">
        <f>D114/C114</f>
        <v>1.0146332863187588</v>
      </c>
      <c r="F114" s="37">
        <f>D114-C114</f>
        <v>83000</v>
      </c>
      <c r="G114" s="27" t="str">
        <f>'[1]сам тяж'!AD40</f>
        <v>6х6</v>
      </c>
      <c r="H114" s="27">
        <f>'[1]сам тяж'!AE40</f>
        <v>1</v>
      </c>
      <c r="I114" s="27">
        <f>'[1]сам тяж'!AF40</f>
        <v>19.574999999999999</v>
      </c>
      <c r="J114" s="27">
        <f>'[1]сам тяж'!AG40</f>
        <v>400</v>
      </c>
      <c r="K114" s="27">
        <f>'[1]сам тяж'!AH40</f>
        <v>400</v>
      </c>
      <c r="L114" s="27" t="str">
        <f>'[1]сам тяж'!AI40</f>
        <v>ZF16</v>
      </c>
      <c r="M114" s="27">
        <f>'[1]сам тяж'!AJ40</f>
        <v>6.88</v>
      </c>
      <c r="N114" s="27">
        <f>'[1]сам тяж'!AK40</f>
        <v>16</v>
      </c>
      <c r="O114" s="27">
        <f>'[1]сам тяж'!AL40</f>
        <v>1</v>
      </c>
      <c r="P114" s="27" t="str">
        <f>'[1]сам тяж'!AM40</f>
        <v>16.00R20</v>
      </c>
      <c r="Q114" s="27">
        <f>'[1]сам тяж'!AN40</f>
        <v>350</v>
      </c>
      <c r="R114" s="27" t="str">
        <f>'[1]сам тяж'!AO40</f>
        <v>─</v>
      </c>
      <c r="S114" s="75" t="str">
        <f>'[1]сам тяж'!AP40</f>
        <v>зад.разгрузка, обогрев платф, МКБ, МОБ, дв. КАМАЗ-740.735-400 (E-5), топл. ап. BOSCH, система нейтрализ. ОГ(AdBlue), РК КАМАЗ-631, отоп. Планар, кондиционер, рестайлинг-2, пневмоподв. каб., ДЗК, аэродин.козырек, тахограф российского стандарта с блоком СКЗИ, УВЭОС </v>
      </c>
    </row>
    <row r="115" spans="1:19" s="74" customFormat="1" ht="63.75" customHeight="1" x14ac:dyDescent="0.2">
      <c r="A115" s="74" t="str">
        <f t="shared" si="7"/>
        <v>065222000060125350</v>
      </c>
      <c r="B115" s="54" t="s">
        <v>128</v>
      </c>
      <c r="C115" s="73">
        <f>VLOOKUP(B115,'[1]сам тяж'!$A$6:$AT$44,2,FALSE)</f>
        <v>5532000</v>
      </c>
      <c r="D115" s="73">
        <f>VLOOKUP(B115,'[1]сам тяж'!$A$6:$AP$67,4,FALSE)</f>
        <v>5635000</v>
      </c>
      <c r="E115" s="36">
        <f t="shared" si="5"/>
        <v>1.0186189443239335</v>
      </c>
      <c r="F115" s="37">
        <f t="shared" si="6"/>
        <v>103000</v>
      </c>
      <c r="G115" s="27" t="str">
        <f>'[1]сам тяж'!AD41</f>
        <v>6х6</v>
      </c>
      <c r="H115" s="28">
        <f>'[1]сам тяж'!AE41</f>
        <v>1</v>
      </c>
      <c r="I115" s="29">
        <f>'[1]сам тяж'!AF41</f>
        <v>19.574999999999999</v>
      </c>
      <c r="J115" s="30">
        <f>'[1]сам тяж'!AG41</f>
        <v>400</v>
      </c>
      <c r="K115" s="30">
        <f>'[1]сам тяж'!AH41</f>
        <v>400</v>
      </c>
      <c r="L115" s="30" t="str">
        <f>'[1]сам тяж'!AI41</f>
        <v>ZF16</v>
      </c>
      <c r="M115" s="31">
        <f>'[1]сам тяж'!AJ41</f>
        <v>6.88</v>
      </c>
      <c r="N115" s="32">
        <f>'[1]сам тяж'!AK41</f>
        <v>16</v>
      </c>
      <c r="O115" s="33">
        <f>'[1]сам тяж'!AL41</f>
        <v>1</v>
      </c>
      <c r="P115" s="33" t="str">
        <f>'[1]сам тяж'!AM41</f>
        <v>16.00R20</v>
      </c>
      <c r="Q115" s="33">
        <f>'[1]сам тяж'!AN41</f>
        <v>350</v>
      </c>
      <c r="R115" s="33" t="str">
        <f>'[1]сам тяж'!AO41</f>
        <v>─</v>
      </c>
      <c r="S115" s="34" t="str">
        <f>'[1]сам тяж'!AP41</f>
        <v>зад.разгрузка, обогрев платф, МКБ, МОБ, дв. КАМАЗ-740.735-400 (E-5), топл. ап. BOSCH, система нейтрализ. ОГ(AdBlue), РК КАМАЗ-6522, отоп. Планар, кондиционер, пневмоподв. каб., ДЗК, аэродин.козырек, тахограф российского стандарта с блоком СКЗИ, УВЭОС </v>
      </c>
    </row>
    <row r="116" spans="1:19" s="74" customFormat="1" ht="92.45" customHeight="1" x14ac:dyDescent="0.2">
      <c r="A116" s="74" t="str">
        <f t="shared" si="7"/>
        <v>065800000000028750</v>
      </c>
      <c r="B116" s="54" t="s">
        <v>129</v>
      </c>
      <c r="C116" s="73">
        <f>VLOOKUP(B116,'[1]сам тяж'!$A$6:$AT$44,2,FALSE)</f>
        <v>6246000</v>
      </c>
      <c r="D116" s="73">
        <f>VLOOKUP(B116,'[1]сам тяж'!$A$6:$AP$67,4,FALSE)</f>
        <v>6371000</v>
      </c>
      <c r="E116" s="36">
        <f t="shared" si="5"/>
        <v>1.0200128081972462</v>
      </c>
      <c r="F116" s="37">
        <f t="shared" si="6"/>
        <v>125000</v>
      </c>
      <c r="G116" s="27" t="str">
        <f>'[1]сам тяж'!AD42</f>
        <v>6x4</v>
      </c>
      <c r="H116" s="28">
        <f>'[1]сам тяж'!AE42</f>
        <v>2</v>
      </c>
      <c r="I116" s="29">
        <f>'[1]сам тяж'!AF42</f>
        <v>25.45</v>
      </c>
      <c r="J116" s="30">
        <f>'[1]сам тяж'!AG42</f>
        <v>401</v>
      </c>
      <c r="K116" s="30">
        <f>'[1]сам тяж'!AH42</f>
        <v>401</v>
      </c>
      <c r="L116" s="30" t="str">
        <f>'[1]сам тяж'!AI42</f>
        <v>ZF16</v>
      </c>
      <c r="M116" s="31">
        <f>'[1]сам тяж'!AJ42</f>
        <v>5.2619999999999996</v>
      </c>
      <c r="N116" s="32">
        <f>'[1]сам тяж'!AK42</f>
        <v>16</v>
      </c>
      <c r="O116" s="33" t="str">
        <f>'[1]сам тяж'!AL42</f>
        <v>─</v>
      </c>
      <c r="P116" s="33" t="str">
        <f>'[1]сам тяж'!AM42</f>
        <v>12.00R24</v>
      </c>
      <c r="Q116" s="33">
        <f>'[1]сам тяж'!AN42</f>
        <v>350</v>
      </c>
      <c r="R116" s="33" t="str">
        <f>'[1]сам тяж'!AO42</f>
        <v>─</v>
      </c>
      <c r="S116" s="34" t="str">
        <f>'[1]сам тяж'!AP42</f>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
    </row>
    <row r="117" spans="1:19" s="74" customFormat="1" ht="92.45" customHeight="1" x14ac:dyDescent="0.2">
      <c r="A117" s="74" t="str">
        <f t="shared" si="7"/>
        <v>065801000000016850</v>
      </c>
      <c r="B117" s="54" t="s">
        <v>130</v>
      </c>
      <c r="C117" s="73">
        <f>VLOOKUP(B117,'[1]сам тяж'!$A$6:$AT$44,2,FALSE)</f>
        <v>7118000</v>
      </c>
      <c r="D117" s="73">
        <f>VLOOKUP(B117,'[1]сам тяж'!$A$6:$AP$67,4,FALSE)</f>
        <v>7263000</v>
      </c>
      <c r="E117" s="36">
        <f t="shared" si="5"/>
        <v>1.0203708906996347</v>
      </c>
      <c r="F117" s="37">
        <f t="shared" si="6"/>
        <v>145000</v>
      </c>
      <c r="G117" s="27" t="str">
        <f>'[1]сам тяж'!AD43</f>
        <v>8х4</v>
      </c>
      <c r="H117" s="28">
        <f>'[1]сам тяж'!AE43</f>
        <v>2</v>
      </c>
      <c r="I117" s="29">
        <f>'[1]сам тяж'!AF43</f>
        <v>32.43</v>
      </c>
      <c r="J117" s="30">
        <f>'[1]сам тяж'!AG43</f>
        <v>428</v>
      </c>
      <c r="K117" s="30">
        <f>'[1]сам тяж'!AH43</f>
        <v>428</v>
      </c>
      <c r="L117" s="30" t="str">
        <f>'[1]сам тяж'!AI43</f>
        <v>ZF16</v>
      </c>
      <c r="M117" s="31">
        <f>'[1]сам тяж'!AJ43</f>
        <v>5.2619999999999996</v>
      </c>
      <c r="N117" s="32">
        <f>'[1]сам тяж'!AK43</f>
        <v>20</v>
      </c>
      <c r="O117" s="33" t="str">
        <f>'[1]сам тяж'!AL43</f>
        <v>-</v>
      </c>
      <c r="P117" s="33" t="str">
        <f>'[1]сам тяж'!AM43</f>
        <v>12.00R24</v>
      </c>
      <c r="Q117" s="33">
        <f>'[1]сам тяж'!AN43</f>
        <v>350</v>
      </c>
      <c r="R117" s="33" t="str">
        <f>'[1]сам тяж'!AO43</f>
        <v>-</v>
      </c>
      <c r="S117" s="34" t="str">
        <f>'[1]сам тяж'!AP43</f>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
    </row>
    <row r="118" spans="1:19" s="74" customFormat="1" ht="92.45" customHeight="1" thickBot="1" x14ac:dyDescent="0.25">
      <c r="A118" s="74" t="str">
        <f t="shared" si="7"/>
        <v>065802000000028750</v>
      </c>
      <c r="B118" s="76" t="s">
        <v>131</v>
      </c>
      <c r="C118" s="69">
        <f>VLOOKUP(B118,'[1]сам тяж'!$A$6:$AT$44,2,FALSE)</f>
        <v>7224000</v>
      </c>
      <c r="D118" s="69">
        <f>VLOOKUP(B118,'[1]сам тяж'!$A$6:$AP$67,4,FALSE)</f>
        <v>7369000</v>
      </c>
      <c r="E118" s="48">
        <f t="shared" si="5"/>
        <v>1.0200719822812847</v>
      </c>
      <c r="F118" s="49">
        <f t="shared" si="6"/>
        <v>145000</v>
      </c>
      <c r="G118" s="77" t="str">
        <f>'[1]сам тяж'!AD44</f>
        <v>6x6</v>
      </c>
      <c r="H118" s="78">
        <f>'[1]сам тяж'!AE44</f>
        <v>2</v>
      </c>
      <c r="I118" s="79">
        <f>'[1]сам тяж'!AF44</f>
        <v>24.8</v>
      </c>
      <c r="J118" s="80">
        <f>'[1]сам тяж'!AG44</f>
        <v>401</v>
      </c>
      <c r="K118" s="80">
        <f>'[1]сам тяж'!AH44</f>
        <v>401</v>
      </c>
      <c r="L118" s="80" t="str">
        <f>'[1]сам тяж'!AI44</f>
        <v>ZF16</v>
      </c>
      <c r="M118" s="81">
        <f>'[1]сам тяж'!AJ44</f>
        <v>5.2619999999999996</v>
      </c>
      <c r="N118" s="82">
        <f>'[1]сам тяж'!AK44</f>
        <v>16</v>
      </c>
      <c r="O118" s="83" t="str">
        <f>'[1]сам тяж'!AL44</f>
        <v>─</v>
      </c>
      <c r="P118" s="83" t="str">
        <f>'[1]сам тяж'!AM44</f>
        <v>12.00R24</v>
      </c>
      <c r="Q118" s="83">
        <f>'[1]сам тяж'!AN44</f>
        <v>350</v>
      </c>
      <c r="R118" s="83" t="str">
        <f>'[1]сам тяж'!AO44</f>
        <v>─</v>
      </c>
      <c r="S118" s="84" t="str">
        <f>'[1]сам тяж'!AP44</f>
        <v>зад.разгрузка, прямоуг.сеч, 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 боковая защита</v>
      </c>
    </row>
    <row r="119" spans="1:19" s="21" customFormat="1" ht="18.75" customHeight="1" thickBot="1" x14ac:dyDescent="0.25">
      <c r="A119" s="21" t="e">
        <f t="shared" si="7"/>
        <v>#VALUE!</v>
      </c>
      <c r="B119" s="232" t="s">
        <v>132</v>
      </c>
      <c r="C119" s="294"/>
      <c r="D119" s="233"/>
      <c r="E119" s="233"/>
      <c r="F119" s="233"/>
      <c r="G119" s="233"/>
      <c r="H119" s="233"/>
      <c r="I119" s="233"/>
      <c r="J119" s="233"/>
      <c r="K119" s="233"/>
      <c r="L119" s="233"/>
      <c r="M119" s="233"/>
      <c r="N119" s="233"/>
      <c r="O119" s="233"/>
      <c r="P119" s="233"/>
      <c r="Q119" s="233"/>
      <c r="R119" s="233"/>
      <c r="S119" s="234"/>
    </row>
    <row r="120" spans="1:19" s="21" customFormat="1" ht="38.25" customHeight="1" x14ac:dyDescent="0.2">
      <c r="A120" s="21" t="str">
        <f t="shared" si="7"/>
        <v>043080000030176950</v>
      </c>
      <c r="B120" s="54" t="s">
        <v>133</v>
      </c>
      <c r="C120" s="85">
        <f>VLOOKUP(B120,'[1]4308'!$A$7:$BF$13,2,FALSE)</f>
        <v>2695000</v>
      </c>
      <c r="D120" s="86">
        <f>VLOOKUP(B120,'[1]4308'!$A$7:$AD$13,4,FALSE)</f>
        <v>2754000</v>
      </c>
      <c r="E120" s="25">
        <f t="shared" ref="E120:E192" si="8">D120/C120</f>
        <v>1.0218923933209647</v>
      </c>
      <c r="F120" s="26">
        <f t="shared" ref="F120:F192" si="9">D120-C120</f>
        <v>59000</v>
      </c>
      <c r="G120" s="27" t="str">
        <f>'[1]4308'!R10</f>
        <v>4х2</v>
      </c>
      <c r="H120" s="28">
        <f>'[1]4308'!S10</f>
        <v>2</v>
      </c>
      <c r="I120" s="29">
        <f>'[1]4308'!T10</f>
        <v>7.24</v>
      </c>
      <c r="J120" s="30">
        <f>'[1]4308'!U10</f>
        <v>250</v>
      </c>
      <c r="K120" s="30">
        <f>'[1]4308'!V10</f>
        <v>242</v>
      </c>
      <c r="L120" s="30" t="str">
        <f>'[1]4308'!W10</f>
        <v>ZF6</v>
      </c>
      <c r="M120" s="31">
        <f>'[1]4308'!X10</f>
        <v>4.22</v>
      </c>
      <c r="N120" s="30">
        <f>'[1]4308'!Y10</f>
        <v>3800</v>
      </c>
      <c r="O120" s="33" t="str">
        <f>'[1]4308'!Z10</f>
        <v>–</v>
      </c>
      <c r="P120" s="33" t="str">
        <f>'[1]4308'!AA10</f>
        <v>245/70R19,5</v>
      </c>
      <c r="Q120" s="33">
        <f>'[1]4308'!AB10</f>
        <v>210</v>
      </c>
      <c r="R120" s="33" t="str">
        <f>'[1]4308'!AC10</f>
        <v>–</v>
      </c>
      <c r="S120" s="34" t="str">
        <f>'[1]4308'!AD10</f>
        <v>МКБ, дв. Сummins  ISB6.7E5 250 (Е-5), ТНВД BOSCH, система нейтрализ. ОГ(AdBlue), КПП ZF6S1000, ДЗК, КОМ ZF, УВЭОС</v>
      </c>
    </row>
    <row r="121" spans="1:19" s="21" customFormat="1" ht="38.25" customHeight="1" x14ac:dyDescent="0.2">
      <c r="A121" s="21" t="str">
        <f t="shared" si="7"/>
        <v>043080000030136950</v>
      </c>
      <c r="B121" s="54" t="s">
        <v>134</v>
      </c>
      <c r="C121" s="87">
        <f>VLOOKUP(B121,'[1]4308'!$A$7:$BF$13,2,FALSE)</f>
        <v>2705000</v>
      </c>
      <c r="D121" s="88">
        <f>VLOOKUP(B121,'[1]4308'!$A$7:$AD$13,4,FALSE)</f>
        <v>2750000</v>
      </c>
      <c r="E121" s="36">
        <f t="shared" si="8"/>
        <v>1.0166358595194085</v>
      </c>
      <c r="F121" s="37">
        <f t="shared" si="9"/>
        <v>45000</v>
      </c>
      <c r="G121" s="27" t="str">
        <f>'[1]4308'!R11</f>
        <v>4х2</v>
      </c>
      <c r="H121" s="28">
        <f>'[1]4308'!S11</f>
        <v>2</v>
      </c>
      <c r="I121" s="29">
        <f>'[1]4308'!T11</f>
        <v>7.14</v>
      </c>
      <c r="J121" s="30">
        <f>'[1]4308'!U11</f>
        <v>250</v>
      </c>
      <c r="K121" s="30">
        <f>'[1]4308'!V11</f>
        <v>242</v>
      </c>
      <c r="L121" s="30" t="str">
        <f>'[1]4308'!W11</f>
        <v>ZF6</v>
      </c>
      <c r="M121" s="31">
        <f>'[1]4308'!X11</f>
        <v>4.22</v>
      </c>
      <c r="N121" s="30">
        <f>'[1]4308'!Y11</f>
        <v>4840</v>
      </c>
      <c r="O121" s="33" t="str">
        <f>'[1]4308'!Z11</f>
        <v>–</v>
      </c>
      <c r="P121" s="33" t="str">
        <f>'[1]4308'!AA11</f>
        <v>245/70R19,5</v>
      </c>
      <c r="Q121" s="33">
        <f>'[1]4308'!AB11</f>
        <v>210</v>
      </c>
      <c r="R121" s="33" t="str">
        <f>'[1]4308'!AC11</f>
        <v>─</v>
      </c>
      <c r="S121" s="34" t="str">
        <f>'[1]4308'!AD11</f>
        <v xml:space="preserve">МКБ, дв. Сummins  ISB6.7E5 250 (Е-5), ТНВД BOSCH, система нейтрализ. ОГ(AdBlue), КПП ZF6S1000, ДЗК, тахограф российского стандарта с блоком СКЗИ, УВЭОС </v>
      </c>
    </row>
    <row r="122" spans="1:19" s="21" customFormat="1" ht="38.25" customHeight="1" x14ac:dyDescent="0.2">
      <c r="A122" s="21" t="str">
        <f t="shared" si="7"/>
        <v>043080000030636950</v>
      </c>
      <c r="B122" s="54" t="s">
        <v>135</v>
      </c>
      <c r="C122" s="87">
        <f>VLOOKUP(B122,'[1]4308'!$A$7:$BF$13,2,FALSE)</f>
        <v>2762000</v>
      </c>
      <c r="D122" s="88">
        <f>VLOOKUP(B122,'[1]4308'!$A$7:$AD$13,4,FALSE)</f>
        <v>2816000</v>
      </c>
      <c r="E122" s="36">
        <f t="shared" si="8"/>
        <v>1.0195510499637943</v>
      </c>
      <c r="F122" s="37">
        <f t="shared" si="9"/>
        <v>54000</v>
      </c>
      <c r="G122" s="27" t="str">
        <f>'[1]4308'!R12</f>
        <v>4х2</v>
      </c>
      <c r="H122" s="28">
        <f>'[1]4308'!S12</f>
        <v>2</v>
      </c>
      <c r="I122" s="29">
        <f>'[1]4308'!T12</f>
        <v>7.01</v>
      </c>
      <c r="J122" s="30">
        <f>'[1]4308'!U12</f>
        <v>250</v>
      </c>
      <c r="K122" s="30">
        <f>'[1]4308'!V12</f>
        <v>242</v>
      </c>
      <c r="L122" s="30" t="str">
        <f>'[1]4308'!W12</f>
        <v>ZF6</v>
      </c>
      <c r="M122" s="31">
        <f>'[1]4308'!X12</f>
        <v>4.22</v>
      </c>
      <c r="N122" s="30">
        <f>'[1]4308'!Y12</f>
        <v>5740</v>
      </c>
      <c r="O122" s="33">
        <f>'[1]4308'!Z12</f>
        <v>1</v>
      </c>
      <c r="P122" s="33" t="str">
        <f>'[1]4308'!AA12</f>
        <v>245/70R19,5</v>
      </c>
      <c r="Q122" s="33">
        <f>'[1]4308'!AB12</f>
        <v>210</v>
      </c>
      <c r="R122" s="33" t="str">
        <f>'[1]4308'!AC12</f>
        <v>шк.-пет.</v>
      </c>
      <c r="S122" s="34" t="str">
        <f>'[1]4308'!AD12</f>
        <v xml:space="preserve">МКБ, дв. Сummins  ISB6.7E5 250 (Е-5), ТНВД BOSCH, система нейтрализ. ОГ(AdBlue), КПП ZF6S1000, ДЗК, тахограф российского стандарта с блоком СКЗИ, УВЭОС </v>
      </c>
    </row>
    <row r="123" spans="1:19" s="21" customFormat="1" ht="51" customHeight="1" x14ac:dyDescent="0.2">
      <c r="A123" s="21" t="str">
        <f t="shared" si="7"/>
        <v>043080000030836950</v>
      </c>
      <c r="B123" s="54" t="s">
        <v>136</v>
      </c>
      <c r="C123" s="87">
        <f>VLOOKUP(B123,'[1]4308'!$A$7:$BF$13,2,FALSE)</f>
        <v>2782000</v>
      </c>
      <c r="D123" s="88">
        <f>VLOOKUP(B123,'[1]4308'!$A$7:$AD$13,4,FALSE)</f>
        <v>2846000</v>
      </c>
      <c r="E123" s="36">
        <f t="shared" si="8"/>
        <v>1.0230050323508268</v>
      </c>
      <c r="F123" s="37">
        <f t="shared" si="9"/>
        <v>64000</v>
      </c>
      <c r="G123" s="27" t="str">
        <f>'[1]4308'!R13</f>
        <v>4х2</v>
      </c>
      <c r="H123" s="28">
        <f>'[1]4308'!S13</f>
        <v>2</v>
      </c>
      <c r="I123" s="29">
        <f>'[1]4308'!T13</f>
        <v>7.01</v>
      </c>
      <c r="J123" s="30">
        <f>'[1]4308'!U13</f>
        <v>250</v>
      </c>
      <c r="K123" s="30">
        <f>'[1]4308'!V13</f>
        <v>242</v>
      </c>
      <c r="L123" s="30" t="str">
        <f>'[1]4308'!W13</f>
        <v>ZF6</v>
      </c>
      <c r="M123" s="31">
        <f>'[1]4308'!X13</f>
        <v>4.22</v>
      </c>
      <c r="N123" s="30">
        <f>'[1]4308'!Y13</f>
        <v>5740</v>
      </c>
      <c r="O123" s="33">
        <f>'[1]4308'!Z13</f>
        <v>1</v>
      </c>
      <c r="P123" s="33" t="str">
        <f>'[1]4308'!AA13</f>
        <v>245/70R19,5</v>
      </c>
      <c r="Q123" s="33">
        <f>'[1]4308'!AB13</f>
        <v>210</v>
      </c>
      <c r="R123" s="33" t="str">
        <f>'[1]4308'!AC13</f>
        <v>шк.-пет.</v>
      </c>
      <c r="S123" s="34" t="str">
        <f>'[1]4308'!AD13</f>
        <v xml:space="preserve">МКБ, дв. Сummins  ISB6.7E5 250 (Е-5), ТНВД BOSCH, система нейтрализ. ОГ(AdBlue), КПП ZF6S1000, ДЗК, задняя пневмоподвеска, тахограф российского стандарта с блоком СКЗИ, УВЭОС </v>
      </c>
    </row>
    <row r="124" spans="1:19" s="21" customFormat="1" ht="25.5" customHeight="1" x14ac:dyDescent="0.2">
      <c r="A124" s="21" t="str">
        <f t="shared" si="7"/>
        <v>043118000030115050</v>
      </c>
      <c r="B124" s="54" t="s">
        <v>137</v>
      </c>
      <c r="C124" s="87">
        <f>VLOOKUP(B124,[1]шас6х6!$A$6:$BC$43,2,FALSE)</f>
        <v>3007000</v>
      </c>
      <c r="D124" s="88">
        <f>VLOOKUP(B124,[1]шас6х6!$A$6:$AU$44,4,FALSE)</f>
        <v>3068000</v>
      </c>
      <c r="E124" s="36">
        <f t="shared" si="8"/>
        <v>1.0202859993348852</v>
      </c>
      <c r="F124" s="37">
        <f t="shared" si="9"/>
        <v>61000</v>
      </c>
      <c r="G124" s="27" t="str">
        <f>[1]шас6х6!AI17</f>
        <v>6х6</v>
      </c>
      <c r="H124" s="28">
        <f>[1]шас6х6!AJ17</f>
        <v>1</v>
      </c>
      <c r="I124" s="29">
        <f>[1]шас6х6!AK17</f>
        <v>13.744999999999999</v>
      </c>
      <c r="J124" s="30">
        <f>[1]шас6х6!AL17</f>
        <v>300</v>
      </c>
      <c r="K124" s="30">
        <f>[1]шас6х6!AM17</f>
        <v>300</v>
      </c>
      <c r="L124" s="30">
        <f>[1]шас6х6!AN17</f>
        <v>154</v>
      </c>
      <c r="M124" s="31">
        <f>[1]шас6х6!AO17</f>
        <v>6.53</v>
      </c>
      <c r="N124" s="30">
        <f>[1]шас6х6!AP17</f>
        <v>6070</v>
      </c>
      <c r="O124" s="33" t="str">
        <f>[1]шас6х6!AQ17</f>
        <v>─</v>
      </c>
      <c r="P124" s="33" t="str">
        <f>[1]шас6х6!AR17</f>
        <v>425/85R21 390/95R20</v>
      </c>
      <c r="Q124" s="33">
        <f>[1]шас6х6!AS17</f>
        <v>210</v>
      </c>
      <c r="R124" s="33" t="str">
        <f>[1]шас6х6!AT17</f>
        <v>─</v>
      </c>
      <c r="S124" s="34" t="str">
        <f>[1]шас6х6!AU17</f>
        <v>МКБ, МОБ, дв. КАМАЗ 740.705-300 (Е-5), ТНВД BOSCH, система нейтрализ. ОГ(AdBlue), Common Rail, аэродинамич.козырек, УВЭОС</v>
      </c>
    </row>
    <row r="125" spans="1:19" s="21" customFormat="1" ht="25.5" customHeight="1" x14ac:dyDescent="0.2">
      <c r="B125" s="54" t="s">
        <v>138</v>
      </c>
      <c r="C125" s="87">
        <f>VLOOKUP(B125,[1]шас6х6!$A$6:$BC$43,2,FALSE)</f>
        <v>3007000</v>
      </c>
      <c r="D125" s="88">
        <f>VLOOKUP(B125,[1]шас6х6!$A$6:$AU$44,4,FALSE)</f>
        <v>3068000</v>
      </c>
      <c r="E125" s="36">
        <f>D125/C125</f>
        <v>1.0202859993348852</v>
      </c>
      <c r="F125" s="37">
        <f>D125-C125</f>
        <v>61000</v>
      </c>
      <c r="G125" s="27" t="str">
        <f>[1]шас6х6!AI18</f>
        <v>6х6</v>
      </c>
      <c r="H125" s="27">
        <f>[1]шас6х6!AJ18</f>
        <v>1</v>
      </c>
      <c r="I125" s="27">
        <f>[1]шас6х6!AK18</f>
        <v>13.744999999999999</v>
      </c>
      <c r="J125" s="27">
        <f>[1]шас6х6!AL18</f>
        <v>300</v>
      </c>
      <c r="K125" s="27">
        <f>[1]шас6х6!AM18</f>
        <v>300</v>
      </c>
      <c r="L125" s="27">
        <f>[1]шас6х6!AN18</f>
        <v>154</v>
      </c>
      <c r="M125" s="27">
        <f>[1]шас6х6!AO18</f>
        <v>6.53</v>
      </c>
      <c r="N125" s="27">
        <f>[1]шас6х6!AP18</f>
        <v>6070</v>
      </c>
      <c r="O125" s="27" t="str">
        <f>[1]шас6х6!AQ18</f>
        <v>─</v>
      </c>
      <c r="P125" s="27" t="str">
        <f>[1]шас6х6!AR18</f>
        <v>425/85R21 390/95R20</v>
      </c>
      <c r="Q125" s="27">
        <f>[1]шас6х6!AS18</f>
        <v>210</v>
      </c>
      <c r="R125" s="27" t="str">
        <f>[1]шас6х6!AT18</f>
        <v>─</v>
      </c>
      <c r="S125" s="56" t="str">
        <f>[1]шас6х6!AU18</f>
        <v>МКБ, МОБ, дв. КАМАЗ 740.705-300 (Е-5), ТНВД АЗПИ, система нейтрализ. ОГ(AdBlue), Common Rail, аэродинамич.козырек, УВЭОС</v>
      </c>
    </row>
    <row r="126" spans="1:19" s="21" customFormat="1" ht="43.9" customHeight="1" x14ac:dyDescent="0.2">
      <c r="A126" s="21" t="str">
        <f t="shared" si="7"/>
        <v>043118000030124850</v>
      </c>
      <c r="B126" s="54" t="s">
        <v>139</v>
      </c>
      <c r="C126" s="87">
        <f>VLOOKUP(B126,[1]шас6х6!$A$6:$BC$43,2,FALSE)</f>
        <v>3379000</v>
      </c>
      <c r="D126" s="88">
        <f>VLOOKUP(B126,[1]шас6х6!$A$6:$AU$44,4,FALSE)</f>
        <v>3428000</v>
      </c>
      <c r="E126" s="218">
        <f t="shared" si="8"/>
        <v>1.0145013317549572</v>
      </c>
      <c r="F126" s="37">
        <f t="shared" si="9"/>
        <v>49000</v>
      </c>
      <c r="G126" s="27" t="str">
        <f>[1]шас6х6!AI19</f>
        <v>6х6</v>
      </c>
      <c r="H126" s="28">
        <f>[1]шас6х6!AJ19</f>
        <v>1</v>
      </c>
      <c r="I126" s="29">
        <f>[1]шас6х6!AK19</f>
        <v>13.185</v>
      </c>
      <c r="J126" s="30">
        <f>[1]шас6х6!AL19</f>
        <v>300</v>
      </c>
      <c r="K126" s="30">
        <f>[1]шас6х6!AM19</f>
        <v>292</v>
      </c>
      <c r="L126" s="30" t="str">
        <f>[1]шас6х6!AN19</f>
        <v>ZF9</v>
      </c>
      <c r="M126" s="31">
        <f>[1]шас6х6!AO19</f>
        <v>7.22</v>
      </c>
      <c r="N126" s="30">
        <f>[1]шас6х6!AP19</f>
        <v>5900</v>
      </c>
      <c r="O126" s="33">
        <f>[1]шас6х6!AQ19</f>
        <v>1</v>
      </c>
      <c r="P126" s="33" t="str">
        <f>[1]шас6х6!AR19</f>
        <v>425/85R21 390/95R20</v>
      </c>
      <c r="Q126" s="33" t="str">
        <f>[1]шас6х6!AS19</f>
        <v>210+350</v>
      </c>
      <c r="R126" s="33" t="str">
        <f>[1]шас6х6!AT19</f>
        <v>кр-пет.</v>
      </c>
      <c r="S126" s="34" t="str">
        <f>[1]шас6х6!AU19</f>
        <v xml:space="preserve">МКБ, МОБ, дв. Cummins ISB6.7E5 300 (Е-5), ТНВД BOSCH, система нейтрализ. ОГ(AdBlue), Common Rail, ДЗК, аэродинамич.козырек, УВЭОС </v>
      </c>
    </row>
    <row r="127" spans="1:19" s="21" customFormat="1" ht="38.25" customHeight="1" x14ac:dyDescent="0.2">
      <c r="A127" s="21" t="str">
        <f t="shared" si="7"/>
        <v>043118000030165050</v>
      </c>
      <c r="B127" s="54" t="s">
        <v>140</v>
      </c>
      <c r="C127" s="87">
        <f>VLOOKUP(B127,[1]шас6х6!$A$6:$BC$43,2,FALSE)</f>
        <v>3367000</v>
      </c>
      <c r="D127" s="88">
        <f>VLOOKUP(B127,[1]шас6х6!$A$6:$AU$44,4,FALSE)</f>
        <v>3413000</v>
      </c>
      <c r="E127" s="218">
        <f t="shared" si="8"/>
        <v>1.0136620136620136</v>
      </c>
      <c r="F127" s="37">
        <f t="shared" si="9"/>
        <v>46000</v>
      </c>
      <c r="G127" s="27" t="str">
        <f>[1]шас6х6!AI20</f>
        <v>6х6</v>
      </c>
      <c r="H127" s="28">
        <f>[1]шас6х6!AJ20</f>
        <v>1</v>
      </c>
      <c r="I127" s="29">
        <f>[1]шас6х6!AK20</f>
        <v>13.55</v>
      </c>
      <c r="J127" s="30">
        <f>[1]шас6х6!AL20</f>
        <v>300</v>
      </c>
      <c r="K127" s="30">
        <f>[1]шас6х6!AM20</f>
        <v>300</v>
      </c>
      <c r="L127" s="30" t="str">
        <f>[1]шас6х6!AN20</f>
        <v>ZF9</v>
      </c>
      <c r="M127" s="31">
        <f>[1]шас6х6!AO20</f>
        <v>5.94</v>
      </c>
      <c r="N127" s="30">
        <f>[1]шас6х6!AP20</f>
        <v>6070</v>
      </c>
      <c r="O127" s="33" t="str">
        <f>[1]шас6х6!AQ20</f>
        <v>─</v>
      </c>
      <c r="P127" s="33" t="str">
        <f>[1]шас6х6!AR20</f>
        <v>425/85R21 390/95R20</v>
      </c>
      <c r="Q127" s="33" t="str">
        <f>[1]шас6х6!AS20</f>
        <v>210+350</v>
      </c>
      <c r="R127" s="33" t="str">
        <f>[1]шас6х6!AT20</f>
        <v>кр-пет.</v>
      </c>
      <c r="S127" s="34" t="str">
        <f>[1]шас6х6!AU20</f>
        <v>МКБ, МОБ, дв. КАМАЗ 740.705-300 (Е-5), ТНВД BOSCH, система нейтрализ. ОГ(AdBlue), Common Rail, ДЗК, аэродинамич.козырек, КОМ лебедки, УВЭОС</v>
      </c>
    </row>
    <row r="128" spans="1:19" s="21" customFormat="1" ht="38.25" customHeight="1" x14ac:dyDescent="0.2">
      <c r="B128" s="54" t="s">
        <v>141</v>
      </c>
      <c r="C128" s="87">
        <f>VLOOKUP(B128,[1]шас6х6!$A$6:$BC$43,2,FALSE)</f>
        <v>3504000</v>
      </c>
      <c r="D128" s="88">
        <f>VLOOKUP(B128,[1]шас6х6!$A$6:$AU$44,4,FALSE)</f>
        <v>3565000</v>
      </c>
      <c r="E128" s="36">
        <f>D128/C128</f>
        <v>1.0174086757990868</v>
      </c>
      <c r="F128" s="37">
        <f>D128-C128</f>
        <v>61000</v>
      </c>
      <c r="G128" s="27" t="str">
        <f>[1]шас6х6!AI21</f>
        <v>6х6</v>
      </c>
      <c r="H128" s="27">
        <f>[1]шас6х6!AJ21</f>
        <v>1</v>
      </c>
      <c r="I128" s="27">
        <f>[1]шас6х6!AK21</f>
        <v>13.55</v>
      </c>
      <c r="J128" s="27">
        <f>[1]шас6х6!AL21</f>
        <v>300</v>
      </c>
      <c r="K128" s="27">
        <f>[1]шас6х6!AM21</f>
        <v>300</v>
      </c>
      <c r="L128" s="27" t="str">
        <f>[1]шас6х6!AN21</f>
        <v>ZF9</v>
      </c>
      <c r="M128" s="27">
        <f>[1]шас6х6!AO21</f>
        <v>5.94</v>
      </c>
      <c r="N128" s="27">
        <f>[1]шас6х6!AP21</f>
        <v>6070</v>
      </c>
      <c r="O128" s="27" t="str">
        <f>[1]шас6х6!AQ21</f>
        <v>─</v>
      </c>
      <c r="P128" s="27" t="str">
        <f>[1]шас6х6!AR21</f>
        <v>425/85R21 390/95R20</v>
      </c>
      <c r="Q128" s="27" t="str">
        <f>[1]шас6х6!AS21</f>
        <v>210+350</v>
      </c>
      <c r="R128" s="27" t="str">
        <f>[1]шас6х6!AT21</f>
        <v>кр-пет.</v>
      </c>
      <c r="S128" s="56" t="str">
        <f>[1]шас6х6!AU21</f>
        <v>МКБ, МОБ, дв. КАМАЗ 740.705-300 (Е-5), ТНВД BOSCH, система нейтрализ. ОГ(AdBlue), Common Rail, ДЗК, аэродинамич.козырек, рестайлинг-2, кондиционер, РК621, УВЭОС</v>
      </c>
    </row>
    <row r="129" spans="1:19" s="21" customFormat="1" ht="26.45" customHeight="1" x14ac:dyDescent="0.2">
      <c r="A129" s="21" t="str">
        <f t="shared" si="7"/>
        <v>043118000030175050</v>
      </c>
      <c r="B129" s="54" t="s">
        <v>142</v>
      </c>
      <c r="C129" s="87">
        <f>VLOOKUP(B129,[1]шас6х6!$A$6:$BC$43,2,FALSE)</f>
        <v>3344000</v>
      </c>
      <c r="D129" s="88">
        <f>VLOOKUP(B129,[1]шас6х6!$A$6:$AU$44,4,FALSE)</f>
        <v>3405000</v>
      </c>
      <c r="E129" s="36">
        <f t="shared" si="8"/>
        <v>1.0182416267942584</v>
      </c>
      <c r="F129" s="37">
        <f t="shared" si="9"/>
        <v>61000</v>
      </c>
      <c r="G129" s="27" t="str">
        <f>[1]шас6х6!AI22</f>
        <v>6х6</v>
      </c>
      <c r="H129" s="28">
        <f>[1]шас6х6!AJ22</f>
        <v>1</v>
      </c>
      <c r="I129" s="29">
        <f>[1]шас6х6!AK22</f>
        <v>13.55</v>
      </c>
      <c r="J129" s="30">
        <f>[1]шас6х6!AL22</f>
        <v>300</v>
      </c>
      <c r="K129" s="30">
        <f>[1]шас6х6!AM22</f>
        <v>300</v>
      </c>
      <c r="L129" s="30" t="str">
        <f>[1]шас6х6!AN22</f>
        <v>ZF9</v>
      </c>
      <c r="M129" s="31">
        <f>[1]шас6х6!AO22</f>
        <v>5.94</v>
      </c>
      <c r="N129" s="30">
        <f>[1]шас6х6!AP22</f>
        <v>6070</v>
      </c>
      <c r="O129" s="33" t="str">
        <f>[1]шас6х6!AQ22</f>
        <v>─</v>
      </c>
      <c r="P129" s="33" t="str">
        <f>[1]шас6х6!AR22</f>
        <v>425/85R21 390/95R20</v>
      </c>
      <c r="Q129" s="33" t="str">
        <f>[1]шас6х6!AS22</f>
        <v>210+350</v>
      </c>
      <c r="R129" s="33" t="str">
        <f>[1]шас6х6!AT22</f>
        <v>кр-пет.</v>
      </c>
      <c r="S129" s="34" t="str">
        <f>[1]шас6х6!AU22</f>
        <v>МКБ, МОБ, дв. КАМАЗ 740.705-300 (Е-5), ТНВД BOSCH, система нейтрализ. ОГ(AdBlue), Common Rail, аэродинамич.козырек, ДЗК, УВЭОС</v>
      </c>
    </row>
    <row r="130" spans="1:19" s="21" customFormat="1" ht="24" customHeight="1" x14ac:dyDescent="0.2">
      <c r="A130" s="21" t="str">
        <f t="shared" si="7"/>
        <v>043118000030195050</v>
      </c>
      <c r="B130" s="54" t="s">
        <v>143</v>
      </c>
      <c r="C130" s="87">
        <f>VLOOKUP(B130,[1]шас6х6!$A$6:$BC$43,2,FALSE)</f>
        <v>3380000</v>
      </c>
      <c r="D130" s="88">
        <f>VLOOKUP(B130,[1]шас6х6!$A$6:$AU$44,4,FALSE)</f>
        <v>3455000</v>
      </c>
      <c r="E130" s="36">
        <f t="shared" si="8"/>
        <v>1.0221893491124261</v>
      </c>
      <c r="F130" s="37">
        <f t="shared" si="9"/>
        <v>75000</v>
      </c>
      <c r="G130" s="27" t="str">
        <f>[1]шас6х6!AI23</f>
        <v>6х6</v>
      </c>
      <c r="H130" s="28">
        <f>[1]шас6х6!AJ23</f>
        <v>1</v>
      </c>
      <c r="I130" s="29">
        <f>[1]шас6х6!AK23</f>
        <v>13.525</v>
      </c>
      <c r="J130" s="30">
        <f>[1]шас6х6!AL23</f>
        <v>300</v>
      </c>
      <c r="K130" s="30">
        <f>[1]шас6х6!AM23</f>
        <v>300</v>
      </c>
      <c r="L130" s="30" t="str">
        <f>[1]шас6х6!AN23</f>
        <v>ZF9</v>
      </c>
      <c r="M130" s="31">
        <f>[1]шас6х6!AO23</f>
        <v>5.94</v>
      </c>
      <c r="N130" s="30">
        <f>[1]шас6х6!AP23</f>
        <v>4410</v>
      </c>
      <c r="O130" s="33" t="str">
        <f>[1]шас6х6!AQ23</f>
        <v>─</v>
      </c>
      <c r="P130" s="33" t="str">
        <f>[1]шас6х6!AR23</f>
        <v>425/85R21 390/95R20</v>
      </c>
      <c r="Q130" s="33">
        <f>[1]шас6х6!AS23</f>
        <v>350</v>
      </c>
      <c r="R130" s="33" t="str">
        <f>[1]шас6х6!AT23</f>
        <v>кр-пет.</v>
      </c>
      <c r="S130" s="34" t="str">
        <f>[1]шас6х6!AU23</f>
        <v>МКБ, МОБ, дв. КАМАЗ 740.705-300 (Е-5), ТНВД BOSCH, система нейтрализ. ОГ(AdBlue), топл. ап. BOSCH, Common Rail, ДЗК, аэродинамич.козырек, КП газов, КОМ с насосом, УВЭОС</v>
      </c>
    </row>
    <row r="131" spans="1:19" s="21" customFormat="1" ht="24" customHeight="1" x14ac:dyDescent="0.2">
      <c r="B131" s="54" t="s">
        <v>144</v>
      </c>
      <c r="C131" s="87">
        <f>VLOOKUP(B131,[1]шас6х6!$A$6:$BC$43,2,FALSE)</f>
        <v>3056000</v>
      </c>
      <c r="D131" s="88">
        <f>VLOOKUP(B131,[1]шас6х6!$A$6:$AU$44,4,FALSE)</f>
        <v>3117000</v>
      </c>
      <c r="E131" s="36">
        <f>D131/C131</f>
        <v>1.0199607329842932</v>
      </c>
      <c r="F131" s="37">
        <f>D131-C131</f>
        <v>61000</v>
      </c>
      <c r="G131" s="27" t="str">
        <f>[1]шас6х6!AI24</f>
        <v>6х6</v>
      </c>
      <c r="H131" s="27">
        <f>[1]шас6х6!AJ24</f>
        <v>1</v>
      </c>
      <c r="I131" s="27">
        <f>[1]шас6х6!AK24</f>
        <v>13.425000000000001</v>
      </c>
      <c r="J131" s="27">
        <f>[1]шас6х6!AL24</f>
        <v>300</v>
      </c>
      <c r="K131" s="27">
        <f>[1]шас6х6!AM24</f>
        <v>300</v>
      </c>
      <c r="L131" s="27">
        <f>[1]шас6х6!AN24</f>
        <v>154</v>
      </c>
      <c r="M131" s="27">
        <f>[1]шас6х6!AO24</f>
        <v>6.53</v>
      </c>
      <c r="N131" s="27">
        <f>[1]шас6х6!AP24</f>
        <v>6070</v>
      </c>
      <c r="O131" s="27" t="str">
        <f>[1]шас6х6!AQ24</f>
        <v>─</v>
      </c>
      <c r="P131" s="27" t="str">
        <f>[1]шас6х6!AR24</f>
        <v>425/85R21 390/95R20</v>
      </c>
      <c r="Q131" s="27" t="str">
        <f>[1]шас6х6!AS24</f>
        <v>210+350</v>
      </c>
      <c r="R131" s="27" t="str">
        <f>[1]шас6х6!AT24</f>
        <v>кр-пет.</v>
      </c>
      <c r="S131" s="56" t="str">
        <f>[1]шас6х6!AU24</f>
        <v>МКБ, МОБ, дв. КАМАЗ 740.705-300 (Е-5), ТНВД BOSCH, система нейтрализ. ОГ(AdBlue), аэродинамич.козырек, УВЭОС</v>
      </c>
    </row>
    <row r="132" spans="1:19" s="21" customFormat="1" ht="25.5" customHeight="1" x14ac:dyDescent="0.2">
      <c r="A132" s="21" t="str">
        <f t="shared" si="7"/>
        <v>043118000230275050</v>
      </c>
      <c r="B132" s="54" t="s">
        <v>145</v>
      </c>
      <c r="C132" s="87">
        <f>VLOOKUP(B132,[1]шас6х6!$A$6:$BC$43,2,FALSE)</f>
        <v>3056000</v>
      </c>
      <c r="D132" s="88">
        <f>VLOOKUP(B132,[1]шас6х6!$A$6:$AU$44,4,FALSE)</f>
        <v>3117000</v>
      </c>
      <c r="E132" s="36">
        <f t="shared" si="8"/>
        <v>1.0199607329842932</v>
      </c>
      <c r="F132" s="37">
        <f t="shared" si="9"/>
        <v>61000</v>
      </c>
      <c r="G132" s="27" t="str">
        <f>[1]шас6х6!AI25</f>
        <v>6х6</v>
      </c>
      <c r="H132" s="28">
        <f>[1]шас6х6!AJ25</f>
        <v>1</v>
      </c>
      <c r="I132" s="29">
        <f>[1]шас6х6!AK25</f>
        <v>13.425000000000001</v>
      </c>
      <c r="J132" s="30">
        <f>[1]шас6х6!AL25</f>
        <v>300</v>
      </c>
      <c r="K132" s="30">
        <f>[1]шас6х6!AM25</f>
        <v>300</v>
      </c>
      <c r="L132" s="30">
        <f>[1]шас6х6!AN25</f>
        <v>154</v>
      </c>
      <c r="M132" s="31">
        <f>[1]шас6х6!AO25</f>
        <v>6.53</v>
      </c>
      <c r="N132" s="30">
        <f>[1]шас6х6!AP25</f>
        <v>6070</v>
      </c>
      <c r="O132" s="33" t="str">
        <f>[1]шас6х6!AQ25</f>
        <v>─</v>
      </c>
      <c r="P132" s="33" t="str">
        <f>[1]шас6х6!AR25</f>
        <v>425/85R21 390/95R20</v>
      </c>
      <c r="Q132" s="33" t="str">
        <f>[1]шас6х6!AS25</f>
        <v>210+350</v>
      </c>
      <c r="R132" s="33" t="str">
        <f>[1]шас6х6!AT25</f>
        <v>кр-пет.</v>
      </c>
      <c r="S132" s="34" t="str">
        <f>[1]шас6х6!AU25</f>
        <v>МКБ, МОБ, дв. КАМАЗ 740.705-300 (Е-5), ТНВД АЗПИ, система нейтрализ. ОГ(AdBlue), аэродинамич.козырек, УВЭОС</v>
      </c>
    </row>
    <row r="133" spans="1:19" s="21" customFormat="1" ht="25.5" customHeight="1" x14ac:dyDescent="0.2">
      <c r="A133" s="21" t="str">
        <f t="shared" si="7"/>
        <v>043118000030485050</v>
      </c>
      <c r="B133" s="54" t="s">
        <v>146</v>
      </c>
      <c r="C133" s="87">
        <f>VLOOKUP(B133,[1]шас6х6!$A$6:$BC$43,2,FALSE)</f>
        <v>3463000</v>
      </c>
      <c r="D133" s="88">
        <f>VLOOKUP(B133,[1]шас6х6!$A$6:$AU$44,4,FALSE)</f>
        <v>3533000</v>
      </c>
      <c r="E133" s="36">
        <f t="shared" si="8"/>
        <v>1.0202136875541439</v>
      </c>
      <c r="F133" s="37">
        <f t="shared" si="9"/>
        <v>70000</v>
      </c>
      <c r="G133" s="27" t="str">
        <f>[1]шас6х6!AI26</f>
        <v>6х6</v>
      </c>
      <c r="H133" s="28">
        <f>[1]шас6х6!AJ26</f>
        <v>1</v>
      </c>
      <c r="I133" s="29">
        <f>[1]шас6х6!AK26</f>
        <v>13.21</v>
      </c>
      <c r="J133" s="30">
        <f>[1]шас6х6!AL26</f>
        <v>300</v>
      </c>
      <c r="K133" s="30">
        <f>[1]шас6х6!AM26</f>
        <v>300</v>
      </c>
      <c r="L133" s="30" t="str">
        <f>[1]шас6х6!AN26</f>
        <v>ZF9</v>
      </c>
      <c r="M133" s="31">
        <f>[1]шас6х6!AO26</f>
        <v>5.94</v>
      </c>
      <c r="N133" s="30">
        <f>[1]шас6х6!AP26</f>
        <v>5895</v>
      </c>
      <c r="O133" s="33">
        <f>[1]шас6х6!AQ26</f>
        <v>1</v>
      </c>
      <c r="P133" s="33" t="str">
        <f>[1]шас6х6!AR26</f>
        <v>425/85R21 390/95R20</v>
      </c>
      <c r="Q133" s="33" t="str">
        <f>[1]шас6х6!AS26</f>
        <v>210+350</v>
      </c>
      <c r="R133" s="33" t="str">
        <f>[1]шас6х6!AT26</f>
        <v>кр-пет.</v>
      </c>
      <c r="S133" s="34" t="str">
        <f>[1]шас6х6!AU26</f>
        <v>МКБ, МОБ, дв. КАМАЗ 740.705-300 (Е-5), ТНВД BOSCH, система нейтрализ. ОГ(AdBlue), Common Rail, ДЗК, аэродинамич.козырек, лебедка, УВЭОС</v>
      </c>
    </row>
    <row r="134" spans="1:19" s="21" customFormat="1" ht="25.5" customHeight="1" x14ac:dyDescent="0.2">
      <c r="A134" s="21" t="str">
        <f t="shared" si="7"/>
        <v>043118000030495050</v>
      </c>
      <c r="B134" s="54" t="s">
        <v>147</v>
      </c>
      <c r="C134" s="87">
        <f>VLOOKUP(B134,[1]шас6х6!$A$6:$BC$43,2,FALSE)</f>
        <v>3359000</v>
      </c>
      <c r="D134" s="88">
        <f>VLOOKUP(B134,[1]шас6х6!$A$6:$AU$44,4,FALSE)</f>
        <v>3428000</v>
      </c>
      <c r="E134" s="36">
        <f t="shared" si="8"/>
        <v>1.0205418279249776</v>
      </c>
      <c r="F134" s="37">
        <f t="shared" si="9"/>
        <v>69000</v>
      </c>
      <c r="G134" s="27" t="str">
        <f>[1]шас6х6!AI27</f>
        <v>6х6</v>
      </c>
      <c r="H134" s="28">
        <f>[1]шас6х6!AJ27</f>
        <v>1</v>
      </c>
      <c r="I134" s="29">
        <f>[1]шас6х6!AK27</f>
        <v>13.49</v>
      </c>
      <c r="J134" s="30">
        <f>[1]шас6х6!AL27</f>
        <v>300</v>
      </c>
      <c r="K134" s="30">
        <f>[1]шас6х6!AM27</f>
        <v>300</v>
      </c>
      <c r="L134" s="30" t="str">
        <f>[1]шас6х6!AN27</f>
        <v>ZF9</v>
      </c>
      <c r="M134" s="31">
        <f>[1]шас6х6!AO27</f>
        <v>5.94</v>
      </c>
      <c r="N134" s="30">
        <f>[1]шас6х6!AP27</f>
        <v>5535</v>
      </c>
      <c r="O134" s="33">
        <f>[1]шас6х6!AQ27</f>
        <v>1</v>
      </c>
      <c r="P134" s="33" t="str">
        <f>[1]шас6х6!AR27</f>
        <v>425/85R21 390/95R20</v>
      </c>
      <c r="Q134" s="33" t="str">
        <f>[1]шас6х6!AS27</f>
        <v>210+350</v>
      </c>
      <c r="R134" s="33" t="str">
        <f>[1]шас6х6!AT27</f>
        <v>кр-пет.</v>
      </c>
      <c r="S134" s="34" t="str">
        <f>[1]шас6х6!AU27</f>
        <v>МКБ, МОБ, дв. КАМАЗ 740.705-300 (Е-5), ТНВД BOSCH, система нейтрализ. ОГ(AdBlue), Common Rail, ДЗК, аэродинамич.козырек, УВЭОС</v>
      </c>
    </row>
    <row r="135" spans="1:19" s="21" customFormat="1" ht="25.5" customHeight="1" x14ac:dyDescent="0.2">
      <c r="A135" s="21" t="str">
        <f t="shared" si="7"/>
        <v>043118000030775050</v>
      </c>
      <c r="B135" s="54" t="s">
        <v>148</v>
      </c>
      <c r="C135" s="87">
        <f>VLOOKUP(B135,[1]шас6х6!$A$6:$BC$43,2,FALSE)</f>
        <v>3332000</v>
      </c>
      <c r="D135" s="88">
        <f>VLOOKUP(B135,[1]шас6х6!$A$6:$AU$44,4,FALSE)</f>
        <v>3393000</v>
      </c>
      <c r="E135" s="36">
        <f t="shared" si="8"/>
        <v>1.0183073229291717</v>
      </c>
      <c r="F135" s="37">
        <f t="shared" si="9"/>
        <v>61000</v>
      </c>
      <c r="G135" s="27" t="str">
        <f>[1]шас6х6!AI28</f>
        <v>6х6</v>
      </c>
      <c r="H135" s="28">
        <f>[1]шас6х6!AJ28</f>
        <v>1</v>
      </c>
      <c r="I135" s="29">
        <f>[1]шас6х6!AK28</f>
        <v>13.475</v>
      </c>
      <c r="J135" s="30">
        <f>[1]шас6х6!AL28</f>
        <v>300</v>
      </c>
      <c r="K135" s="30">
        <f>[1]шас6х6!AM28</f>
        <v>300</v>
      </c>
      <c r="L135" s="30" t="str">
        <f>[1]шас6х6!AN28</f>
        <v>ZF9</v>
      </c>
      <c r="M135" s="31">
        <f>[1]шас6х6!AO28</f>
        <v>5.94</v>
      </c>
      <c r="N135" s="30">
        <f>[1]шас6х6!AP28</f>
        <v>6245</v>
      </c>
      <c r="O135" s="33" t="str">
        <f>[1]шас6х6!AQ28</f>
        <v>─</v>
      </c>
      <c r="P135" s="33" t="str">
        <f>[1]шас6х6!AR28</f>
        <v>425/85R21 390/95R20</v>
      </c>
      <c r="Q135" s="33" t="str">
        <f>[1]шас6х6!AS28</f>
        <v>210+350</v>
      </c>
      <c r="R135" s="33" t="str">
        <f>[1]шас6х6!AT28</f>
        <v>кр-пет.</v>
      </c>
      <c r="S135" s="34" t="str">
        <f>[1]шас6х6!AU28</f>
        <v>МКБ, МОБ, дв. КАМАЗ 740.705-300 (Е-5), ТНВД BOSCH, система нейтрализ. ОГ(AdBlue), Common Rail, ДЗК, аэродинамич.козырек, УВЭОС</v>
      </c>
    </row>
    <row r="136" spans="1:19" s="21" customFormat="1" ht="25.5" customHeight="1" x14ac:dyDescent="0.2">
      <c r="A136" s="21" t="str">
        <f t="shared" si="7"/>
        <v>043118000030865050</v>
      </c>
      <c r="B136" s="54" t="s">
        <v>149</v>
      </c>
      <c r="C136" s="87">
        <f>VLOOKUP(B136,[1]шас6х6!$A$6:$BC$43,2,FALSE)</f>
        <v>3332000</v>
      </c>
      <c r="D136" s="88">
        <f>VLOOKUP(B136,[1]шас6х6!$A$6:$AU$44,4,FALSE)</f>
        <v>3401000</v>
      </c>
      <c r="E136" s="36">
        <f t="shared" si="8"/>
        <v>1.0207082833133254</v>
      </c>
      <c r="F136" s="37">
        <f t="shared" si="9"/>
        <v>69000</v>
      </c>
      <c r="G136" s="27" t="str">
        <f>[1]шас6х6!AI29</f>
        <v>6х6</v>
      </c>
      <c r="H136" s="28">
        <f>[1]шас6х6!AJ29</f>
        <v>1</v>
      </c>
      <c r="I136" s="29">
        <f>[1]шас6х6!AK29</f>
        <v>13.45</v>
      </c>
      <c r="J136" s="30">
        <f>[1]шас6х6!AL29</f>
        <v>300</v>
      </c>
      <c r="K136" s="30">
        <f>[1]шас6х6!AM29</f>
        <v>300</v>
      </c>
      <c r="L136" s="30" t="str">
        <f>[1]шас6х6!AN29</f>
        <v>ZF9</v>
      </c>
      <c r="M136" s="31">
        <f>[1]шас6х6!AO29</f>
        <v>5.94</v>
      </c>
      <c r="N136" s="30">
        <f>[1]шас6х6!AP29</f>
        <v>5945</v>
      </c>
      <c r="O136" s="33">
        <f>[1]шас6х6!AQ29</f>
        <v>1</v>
      </c>
      <c r="P136" s="33" t="str">
        <f>[1]шас6х6!AR29</f>
        <v>425/85R21 390/95R20</v>
      </c>
      <c r="Q136" s="33" t="str">
        <f>[1]шас6х6!AS29</f>
        <v>210+350</v>
      </c>
      <c r="R136" s="33" t="str">
        <f>[1]шас6х6!AT29</f>
        <v>кр-пет.</v>
      </c>
      <c r="S136" s="34" t="str">
        <f>[1]шас6х6!AU29</f>
        <v>МКБ, МОБ, дв. КАМАЗ 740.705-300 (Е-5), ТНВД BOSCH, система нейтрализ. ОГ(AdBlue), Common Rail, ДЗК, аэродинамич.козырек, УВЭОС</v>
      </c>
    </row>
    <row r="137" spans="1:19" s="21" customFormat="1" ht="25.5" customHeight="1" x14ac:dyDescent="0.2">
      <c r="A137" s="21" t="str">
        <f t="shared" si="7"/>
        <v>043118000030885050</v>
      </c>
      <c r="B137" s="54" t="s">
        <v>150</v>
      </c>
      <c r="C137" s="87">
        <f>VLOOKUP(B137,[1]шас6х6!$A$6:$BC$43,2,FALSE)</f>
        <v>3244000</v>
      </c>
      <c r="D137" s="88">
        <f>VLOOKUP(B137,[1]шас6х6!$A$6:$AU$44,4,FALSE)</f>
        <v>3313000</v>
      </c>
      <c r="E137" s="36">
        <f t="shared" si="8"/>
        <v>1.0212700369913688</v>
      </c>
      <c r="F137" s="37">
        <f t="shared" si="9"/>
        <v>69000</v>
      </c>
      <c r="G137" s="27" t="str">
        <f>[1]шас6х6!AI30</f>
        <v>6х6</v>
      </c>
      <c r="H137" s="28">
        <f>[1]шас6х6!AJ30</f>
        <v>1</v>
      </c>
      <c r="I137" s="29">
        <f>[1]шас6х6!AK30</f>
        <v>13.39</v>
      </c>
      <c r="J137" s="30">
        <f>[1]шас6х6!AL30</f>
        <v>300</v>
      </c>
      <c r="K137" s="30">
        <f>[1]шас6х6!AM30</f>
        <v>300</v>
      </c>
      <c r="L137" s="30">
        <f>[1]шас6х6!AN30</f>
        <v>154</v>
      </c>
      <c r="M137" s="31">
        <f>[1]шас6х6!AO30</f>
        <v>6.53</v>
      </c>
      <c r="N137" s="30">
        <f>[1]шас6х6!AP30</f>
        <v>6305</v>
      </c>
      <c r="O137" s="33">
        <f>[1]шас6х6!AQ30</f>
        <v>1</v>
      </c>
      <c r="P137" s="33" t="str">
        <f>[1]шас6х6!AR30</f>
        <v>425/85R21 390/95R20</v>
      </c>
      <c r="Q137" s="33" t="str">
        <f>[1]шас6х6!AS30</f>
        <v>210+350</v>
      </c>
      <c r="R137" s="33" t="str">
        <f>[1]шас6х6!AT30</f>
        <v>─</v>
      </c>
      <c r="S137" s="34" t="str">
        <f>[1]шас6х6!AU30</f>
        <v>МКБ, МОБ, дв. КАМАЗ 740.705-300 (Е-5), ТНВД BOSCH, система нейтрализ. ОГ(AdBlue), Common Rail, ДЗК, аэродинамич.козырек, УВЭОС</v>
      </c>
    </row>
    <row r="138" spans="1:19" s="21" customFormat="1" ht="25.5" customHeight="1" x14ac:dyDescent="0.2">
      <c r="A138" s="21" t="str">
        <f t="shared" si="7"/>
        <v>043118000030905050</v>
      </c>
      <c r="B138" s="54" t="s">
        <v>151</v>
      </c>
      <c r="C138" s="87">
        <f>VLOOKUP(B138,[1]шас6х6!$A$6:$BC$43,2,FALSE)</f>
        <v>3438000</v>
      </c>
      <c r="D138" s="88">
        <f>VLOOKUP(B138,[1]шас6х6!$A$6:$AU$44,4,FALSE)</f>
        <v>3507000</v>
      </c>
      <c r="E138" s="36">
        <f t="shared" si="8"/>
        <v>1.0200698080279231</v>
      </c>
      <c r="F138" s="37">
        <f t="shared" si="9"/>
        <v>69000</v>
      </c>
      <c r="G138" s="27" t="str">
        <f>[1]шас6х6!AI31</f>
        <v>6х6</v>
      </c>
      <c r="H138" s="28">
        <f>[1]шас6х6!AJ31</f>
        <v>1</v>
      </c>
      <c r="I138" s="29">
        <f>[1]шас6х6!AK31</f>
        <v>13.375</v>
      </c>
      <c r="J138" s="30">
        <f>[1]шас6х6!AL31</f>
        <v>300</v>
      </c>
      <c r="K138" s="30">
        <f>[1]шас6х6!AM31</f>
        <v>300</v>
      </c>
      <c r="L138" s="30" t="str">
        <f>[1]шас6х6!AN31</f>
        <v>ZF9</v>
      </c>
      <c r="M138" s="31">
        <f>[1]шас6х6!AO31</f>
        <v>5.94</v>
      </c>
      <c r="N138" s="30">
        <f>[1]шас6х6!AP31</f>
        <v>7035</v>
      </c>
      <c r="O138" s="33">
        <f>[1]шас6х6!AQ31</f>
        <v>1</v>
      </c>
      <c r="P138" s="33" t="str">
        <f>[1]шас6х6!AR31</f>
        <v>425/85R21 390/95R20</v>
      </c>
      <c r="Q138" s="33" t="str">
        <f>[1]шас6х6!AS31</f>
        <v>210+350</v>
      </c>
      <c r="R138" s="33" t="str">
        <f>[1]шас6х6!AT31</f>
        <v>кр-пет.</v>
      </c>
      <c r="S138" s="34" t="str">
        <f>[1]шас6х6!AU31</f>
        <v>МКБ, МОБ, дв. КАМАЗ 740.705-300 (Е-5), ТНВД BOSCH, система нейтрализ. ОГ(AdBlue), Common Rail, ДЗК, аэродинамич.козырек, УВЭОС</v>
      </c>
    </row>
    <row r="139" spans="1:19" s="21" customFormat="1" ht="25.5" customHeight="1" x14ac:dyDescent="0.2">
      <c r="A139" s="21" t="str">
        <f t="shared" si="7"/>
        <v>043118000030915050</v>
      </c>
      <c r="B139" s="54" t="s">
        <v>152</v>
      </c>
      <c r="C139" s="87">
        <f>VLOOKUP(B139,[1]шас6х6!$A$6:$BC$43,2,FALSE)</f>
        <v>3441000</v>
      </c>
      <c r="D139" s="88">
        <f>VLOOKUP(B139,[1]шас6х6!$A$6:$AU$44,4,FALSE)</f>
        <v>3510000</v>
      </c>
      <c r="E139" s="36">
        <f t="shared" si="8"/>
        <v>1.0200523103748911</v>
      </c>
      <c r="F139" s="37">
        <f t="shared" si="9"/>
        <v>69000</v>
      </c>
      <c r="G139" s="27" t="str">
        <f>[1]шас6х6!AI32</f>
        <v>6х6</v>
      </c>
      <c r="H139" s="28">
        <f>[1]шас6х6!AJ32</f>
        <v>1</v>
      </c>
      <c r="I139" s="29">
        <f>[1]шас6х6!AK32</f>
        <v>13.345000000000001</v>
      </c>
      <c r="J139" s="30">
        <f>[1]шас6х6!AL32</f>
        <v>300</v>
      </c>
      <c r="K139" s="30">
        <f>[1]шас6х6!AM32</f>
        <v>300</v>
      </c>
      <c r="L139" s="30" t="str">
        <f>[1]шас6х6!AN32</f>
        <v>ZF9</v>
      </c>
      <c r="M139" s="31">
        <f>[1]шас6х6!AO32</f>
        <v>5.94</v>
      </c>
      <c r="N139" s="30">
        <f>[1]шас6х6!AP32</f>
        <v>6675</v>
      </c>
      <c r="O139" s="33">
        <f>[1]шас6х6!AQ32</f>
        <v>1</v>
      </c>
      <c r="P139" s="33" t="str">
        <f>[1]шас6х6!AR32</f>
        <v>425/85R21 390/95R20</v>
      </c>
      <c r="Q139" s="33" t="str">
        <f>[1]шас6х6!AS32</f>
        <v>210+350</v>
      </c>
      <c r="R139" s="33" t="str">
        <f>[1]шас6х6!AT32</f>
        <v>кр-пет.</v>
      </c>
      <c r="S139" s="34" t="str">
        <f>[1]шас6х6!AU32</f>
        <v>МКБ, МОБ, дв. КАМАЗ 740.705-300 (Е-5), ТНВД BOSCH, система нейтрализ. ОГ(AdBlue), Common Rail, ДЗК, аэродинамич.козырек, УВЭОС</v>
      </c>
    </row>
    <row r="140" spans="1:19" s="21" customFormat="1" ht="25.5" customHeight="1" x14ac:dyDescent="0.2">
      <c r="A140" s="21" t="str">
        <f t="shared" si="7"/>
        <v>043118000030965050</v>
      </c>
      <c r="B140" s="54" t="s">
        <v>153</v>
      </c>
      <c r="C140" s="87">
        <f>VLOOKUP(B140,[1]шас6х6!$A$6:$BC$43,2,FALSE)</f>
        <v>3308000</v>
      </c>
      <c r="D140" s="88">
        <f>VLOOKUP(B140,[1]шас6х6!$A$6:$AU$44,4,FALSE)</f>
        <v>3377000</v>
      </c>
      <c r="E140" s="36">
        <f t="shared" si="8"/>
        <v>1.0208585247883917</v>
      </c>
      <c r="F140" s="37">
        <f t="shared" si="9"/>
        <v>69000</v>
      </c>
      <c r="G140" s="27" t="str">
        <f>[1]шас6х6!AI33</f>
        <v>6х6</v>
      </c>
      <c r="H140" s="28">
        <f>[1]шас6х6!AJ33</f>
        <v>1</v>
      </c>
      <c r="I140" s="29">
        <f>[1]шас6х6!AK33</f>
        <v>13.3</v>
      </c>
      <c r="J140" s="30">
        <f>[1]шас6х6!AL33</f>
        <v>300</v>
      </c>
      <c r="K140" s="30">
        <f>[1]шас6х6!AM33</f>
        <v>300</v>
      </c>
      <c r="L140" s="30">
        <f>[1]шас6х6!AN33</f>
        <v>154</v>
      </c>
      <c r="M140" s="31">
        <f>[1]шас6х6!AO33</f>
        <v>6.53</v>
      </c>
      <c r="N140" s="30">
        <f>[1]шас6х6!AP33</f>
        <v>6475</v>
      </c>
      <c r="O140" s="33">
        <f>[1]шас6х6!AQ33</f>
        <v>1</v>
      </c>
      <c r="P140" s="33" t="str">
        <f>[1]шас6х6!AR33</f>
        <v>425/85R21 390/95R20</v>
      </c>
      <c r="Q140" s="33" t="str">
        <f>[1]шас6х6!AS33</f>
        <v>210+350</v>
      </c>
      <c r="R140" s="33" t="str">
        <f>[1]шас6х6!AT33</f>
        <v>кр-пет</v>
      </c>
      <c r="S140" s="34" t="str">
        <f>[1]шас6х6!AU33</f>
        <v>МКБ, МОБ, дв. КАМАЗ 740.705-300 (Е-5), ТНВД BOSCH, система нейтрализ. ОГ(AdBlue), Common Rail, ДЗК, аэродинамич.козырек, УВЭОС</v>
      </c>
    </row>
    <row r="141" spans="1:19" s="21" customFormat="1" ht="25.5" customHeight="1" x14ac:dyDescent="0.2">
      <c r="A141" s="21" t="str">
        <f t="shared" si="7"/>
        <v>043118000030985050</v>
      </c>
      <c r="B141" s="54" t="s">
        <v>154</v>
      </c>
      <c r="C141" s="87">
        <f>VLOOKUP(B141,[1]шас6х6!$A$6:$BC$43,2,FALSE)</f>
        <v>3264000</v>
      </c>
      <c r="D141" s="88">
        <f>VLOOKUP(B141,[1]шас6х6!$A$6:$AU$44,4,FALSE)</f>
        <v>3333000</v>
      </c>
      <c r="E141" s="36">
        <f t="shared" si="8"/>
        <v>1.021139705882353</v>
      </c>
      <c r="F141" s="37">
        <f t="shared" si="9"/>
        <v>69000</v>
      </c>
      <c r="G141" s="27" t="str">
        <f>[1]шас6х6!AI34</f>
        <v>6х6</v>
      </c>
      <c r="H141" s="28">
        <f>[1]шас6х6!AJ34</f>
        <v>1</v>
      </c>
      <c r="I141" s="29">
        <f>[1]шас6х6!AK34</f>
        <v>13.34</v>
      </c>
      <c r="J141" s="30">
        <f>[1]шас6х6!AL34</f>
        <v>300</v>
      </c>
      <c r="K141" s="30">
        <f>[1]шас6х6!AM34</f>
        <v>300</v>
      </c>
      <c r="L141" s="30">
        <f>[1]шас6х6!AN34</f>
        <v>154</v>
      </c>
      <c r="M141" s="31">
        <f>[1]шас6х6!AO34</f>
        <v>6.53</v>
      </c>
      <c r="N141" s="30">
        <f>[1]шас6х6!AP34</f>
        <v>6245</v>
      </c>
      <c r="O141" s="33">
        <f>[1]шас6х6!AQ34</f>
        <v>1</v>
      </c>
      <c r="P141" s="33" t="str">
        <f>[1]шас6х6!AR34</f>
        <v>425/85R21 390/95R20</v>
      </c>
      <c r="Q141" s="33" t="str">
        <f>[1]шас6х6!AS34</f>
        <v>210+350</v>
      </c>
      <c r="R141" s="33" t="str">
        <f>[1]шас6х6!AT34</f>
        <v>─</v>
      </c>
      <c r="S141" s="34" t="str">
        <f>[1]шас6х6!AU34</f>
        <v>МКБ, МОБ, дв. КАМАЗ 740.705-300 (Е-5), ТНВД BOSCH, система нейтрализ. ОГ(AdBlue), Common Rail, ДЗК, аэродинамич.козырек, УВЭОС</v>
      </c>
    </row>
    <row r="142" spans="1:19" s="21" customFormat="1" ht="38.25" customHeight="1" x14ac:dyDescent="0.2">
      <c r="A142" s="21" t="str">
        <f t="shared" si="7"/>
        <v>043118000039185050</v>
      </c>
      <c r="B142" s="54" t="s">
        <v>155</v>
      </c>
      <c r="C142" s="87">
        <f>VLOOKUP(B142,[1]шас6х6!$A$6:$BC$43,2,FALSE)</f>
        <v>3289000</v>
      </c>
      <c r="D142" s="88">
        <f>VLOOKUP(B142,[1]шас6х6!$A$6:$AU$44,4,FALSE)</f>
        <v>3349000</v>
      </c>
      <c r="E142" s="36">
        <f t="shared" si="8"/>
        <v>1.0182426269382792</v>
      </c>
      <c r="F142" s="37">
        <f t="shared" si="9"/>
        <v>60000</v>
      </c>
      <c r="G142" s="27" t="str">
        <f>[1]шас6х6!AI35</f>
        <v>6х6</v>
      </c>
      <c r="H142" s="28">
        <f>[1]шас6х6!AJ35</f>
        <v>1</v>
      </c>
      <c r="I142" s="29">
        <f>[1]шас6х6!AK35</f>
        <v>13.66</v>
      </c>
      <c r="J142" s="30">
        <f>[1]шас6х6!AL35</f>
        <v>300</v>
      </c>
      <c r="K142" s="30">
        <f>[1]шас6х6!AM35</f>
        <v>300</v>
      </c>
      <c r="L142" s="30">
        <f>[1]шас6х6!AN35</f>
        <v>154</v>
      </c>
      <c r="M142" s="31">
        <f>[1]шас6х6!AO35</f>
        <v>6.53</v>
      </c>
      <c r="N142" s="30">
        <f>[1]шас6х6!AP35</f>
        <v>5920</v>
      </c>
      <c r="O142" s="33" t="str">
        <f>[1]шас6х6!AQ35</f>
        <v>─</v>
      </c>
      <c r="P142" s="33" t="str">
        <f>[1]шас6х6!AR35</f>
        <v>425/85R21 390/95R20</v>
      </c>
      <c r="Q142" s="33">
        <f>[1]шас6х6!AS35</f>
        <v>350</v>
      </c>
      <c r="R142" s="33" t="str">
        <f>[1]шас6х6!AT35</f>
        <v>кр-пет.</v>
      </c>
      <c r="S142" s="34" t="str">
        <f>[1]шас6х6!AU35</f>
        <v xml:space="preserve">МКБ, МОБ, дв. КАМАЗ 740.705-300 (Е-5), ТНВД BOSCH, система нейтрализ. ОГ(AdBlue), ДЗК,  выхл.вверх,  защ.кожух ТБ, тахограф российского стандарта с блоком СКЗИ (ADR), УВЭОС </v>
      </c>
    </row>
    <row r="143" spans="1:19" s="21" customFormat="1" ht="51" customHeight="1" x14ac:dyDescent="0.2">
      <c r="A143" s="21" t="str">
        <f t="shared" si="7"/>
        <v>043118000039385050</v>
      </c>
      <c r="B143" s="54" t="s">
        <v>156</v>
      </c>
      <c r="C143" s="87">
        <f>VLOOKUP(B143,[1]шас6х6!$A$6:$BC$43,2,FALSE)</f>
        <v>3407000</v>
      </c>
      <c r="D143" s="88">
        <f>VLOOKUP(B143,[1]шас6х6!$A$6:$AU$44,4,FALSE)</f>
        <v>3481000</v>
      </c>
      <c r="E143" s="36">
        <f t="shared" si="8"/>
        <v>1.0217199882594659</v>
      </c>
      <c r="F143" s="37">
        <f t="shared" si="9"/>
        <v>74000</v>
      </c>
      <c r="G143" s="27" t="str">
        <f>[1]шас6х6!AI36</f>
        <v>6х6</v>
      </c>
      <c r="H143" s="28">
        <f>[1]шас6х6!AJ36</f>
        <v>1</v>
      </c>
      <c r="I143" s="29">
        <f>[1]шас6х6!AK36</f>
        <v>13.74</v>
      </c>
      <c r="J143" s="30">
        <f>[1]шас6х6!AL36</f>
        <v>300</v>
      </c>
      <c r="K143" s="30">
        <f>[1]шас6х6!AM36</f>
        <v>300</v>
      </c>
      <c r="L143" s="30" t="str">
        <f>[1]шас6х6!AN36</f>
        <v>ZF9</v>
      </c>
      <c r="M143" s="31">
        <f>[1]шас6х6!AO36</f>
        <v>5.94</v>
      </c>
      <c r="N143" s="30">
        <f>[1]шас6х6!AP36</f>
        <v>5920</v>
      </c>
      <c r="O143" s="33" t="str">
        <f>[1]шас6х6!AQ36</f>
        <v>─</v>
      </c>
      <c r="P143" s="33" t="str">
        <f>[1]шас6х6!AR36</f>
        <v>425/85R21 390/95R20</v>
      </c>
      <c r="Q143" s="33">
        <f>[1]шас6х6!AS36</f>
        <v>350</v>
      </c>
      <c r="R143" s="33" t="str">
        <f>[1]шас6х6!AT36</f>
        <v>кр-пет.</v>
      </c>
      <c r="S143" s="34" t="str">
        <f>[1]шас6х6!AU36</f>
        <v xml:space="preserve">МКБ, МОБ, дв. КАМАЗ 740.705-300 (Е-5), ТНВД BOSCH, система нейтрализ. ОГ(AdBlue), Common Rail, ДЗК,  КОМ ZF (OMFB) с насосом, выхл.вверх,  защ.кожух ТБ, тахограф российского стандарта с блоком СКЗИ (ADR), УВЭОС </v>
      </c>
    </row>
    <row r="144" spans="1:19" s="21" customFormat="1" ht="51" customHeight="1" x14ac:dyDescent="0.2">
      <c r="A144" s="21" t="str">
        <f t="shared" si="7"/>
        <v>043118000039384850</v>
      </c>
      <c r="B144" s="54" t="s">
        <v>157</v>
      </c>
      <c r="C144" s="87">
        <f>VLOOKUP(B144,[1]шас6х6!$A$6:$BC$43,2,FALSE)</f>
        <v>3407000</v>
      </c>
      <c r="D144" s="88">
        <f>VLOOKUP(B144,[1]шас6х6!$A$6:$AU$44,4,FALSE)</f>
        <v>3481000</v>
      </c>
      <c r="E144" s="36">
        <f t="shared" si="8"/>
        <v>1.0217199882594659</v>
      </c>
      <c r="F144" s="37">
        <f t="shared" si="9"/>
        <v>74000</v>
      </c>
      <c r="G144" s="27" t="str">
        <f>[1]шас6х6!AI37</f>
        <v>6х6</v>
      </c>
      <c r="H144" s="28">
        <f>[1]шас6х6!AJ37</f>
        <v>1</v>
      </c>
      <c r="I144" s="29">
        <f>[1]шас6х6!AK37</f>
        <v>13.425000000000001</v>
      </c>
      <c r="J144" s="30">
        <f>[1]шас6х6!AL37</f>
        <v>300</v>
      </c>
      <c r="K144" s="30">
        <f>[1]шас6х6!AM37</f>
        <v>292</v>
      </c>
      <c r="L144" s="30" t="str">
        <f>[1]шас6х6!AN37</f>
        <v>ZF9</v>
      </c>
      <c r="M144" s="31">
        <f>[1]шас6х6!AO37</f>
        <v>5.94</v>
      </c>
      <c r="N144" s="30">
        <f>[1]шас6х6!AP37</f>
        <v>5680</v>
      </c>
      <c r="O144" s="33" t="str">
        <f>[1]шас6х6!AQ37</f>
        <v>─</v>
      </c>
      <c r="P144" s="33" t="str">
        <f>[1]шас6х6!AR37</f>
        <v>425/85R21 390/95R20</v>
      </c>
      <c r="Q144" s="33">
        <f>[1]шас6х6!AS37</f>
        <v>350</v>
      </c>
      <c r="R144" s="33" t="str">
        <f>[1]шас6х6!AT37</f>
        <v>кр-пет.</v>
      </c>
      <c r="S144" s="34" t="str">
        <f>[1]шас6х6!AU37</f>
        <v>МКБ, МОБ, дв. Cummins ISB6.7E5 300 (Е-5), ТНВД BOSCH, система нейтрализ. ОГ(AdBlue), Common Rail, ДЗК,  КОМ ZF (OMFB) с насосом, выхл.вверх,  защ.кожух ТБ, тахограф российского стандарта с блоком СКЗИ (ADR), УВЭОС</v>
      </c>
    </row>
    <row r="145" spans="1:19" s="21" customFormat="1" ht="51" customHeight="1" x14ac:dyDescent="0.2">
      <c r="A145" s="21" t="str">
        <f t="shared" si="7"/>
        <v>043118000039495050</v>
      </c>
      <c r="B145" s="54" t="s">
        <v>158</v>
      </c>
      <c r="C145" s="87">
        <f>VLOOKUP(B145,[1]шас6х6!$A$6:$BC$43,2,FALSE)</f>
        <v>3426000</v>
      </c>
      <c r="D145" s="88">
        <f>VLOOKUP(B145,[1]шас6х6!$A$6:$AU$44,4,FALSE)</f>
        <v>3508000</v>
      </c>
      <c r="E145" s="36">
        <f t="shared" si="8"/>
        <v>1.0239346176298891</v>
      </c>
      <c r="F145" s="37">
        <f t="shared" si="9"/>
        <v>82000</v>
      </c>
      <c r="G145" s="27" t="str">
        <f>[1]шас6х6!AI38</f>
        <v>6х6</v>
      </c>
      <c r="H145" s="28">
        <f>[1]шас6х6!AJ38</f>
        <v>1</v>
      </c>
      <c r="I145" s="29">
        <f>[1]шас6х6!AK38</f>
        <v>13.385</v>
      </c>
      <c r="J145" s="30">
        <f>[1]шас6х6!AL38</f>
        <v>300</v>
      </c>
      <c r="K145" s="30">
        <f>[1]шас6х6!AM38</f>
        <v>300</v>
      </c>
      <c r="L145" s="30" t="str">
        <f>[1]шас6х6!AN38</f>
        <v>ZF9</v>
      </c>
      <c r="M145" s="31">
        <f>[1]шас6х6!AO38</f>
        <v>5.94</v>
      </c>
      <c r="N145" s="30">
        <f>[1]шас6х6!AP38</f>
        <v>5535</v>
      </c>
      <c r="O145" s="33">
        <f>[1]шас6х6!AQ38</f>
        <v>1</v>
      </c>
      <c r="P145" s="33" t="str">
        <f>[1]шас6х6!AR38</f>
        <v>425/85R21 390/95R20</v>
      </c>
      <c r="Q145" s="33" t="str">
        <f>[1]шас6х6!AS38</f>
        <v>210+350</v>
      </c>
      <c r="R145" s="33" t="str">
        <f>[1]шас6х6!AT38</f>
        <v>кр-пет.</v>
      </c>
      <c r="S145" s="34" t="str">
        <f>[1]шас6х6!AU38</f>
        <v xml:space="preserve">МКБ, МОБ, дв. КАМАЗ 740.705-300 (Е-5), ТНВД BOSCH, система нейтрализ. ОГ(AdBlue), топл. ап. BOSCH, Common Rail, ДЗК,  КОМ ZF (OMFB) с насосом, выхл.вверх,  защ.кожух ТБ, тахограф российского стандарта с блоком СКЗИ (ADR), УВЭОС </v>
      </c>
    </row>
    <row r="146" spans="1:19" s="21" customFormat="1" ht="38.25" customHeight="1" x14ac:dyDescent="0.2">
      <c r="A146" s="21" t="str">
        <f t="shared" si="7"/>
        <v>043118000039735050</v>
      </c>
      <c r="B146" s="54" t="s">
        <v>159</v>
      </c>
      <c r="C146" s="87">
        <f>VLOOKUP(B146,[1]шас6х6!$A$6:$BC$43,2,FALSE)</f>
        <v>3019000</v>
      </c>
      <c r="D146" s="88">
        <f>VLOOKUP(B146,[1]шас6х6!$A$6:$AU$44,4,FALSE)</f>
        <v>3088000</v>
      </c>
      <c r="E146" s="36">
        <f t="shared" si="8"/>
        <v>1.022855250082809</v>
      </c>
      <c r="F146" s="37">
        <f t="shared" si="9"/>
        <v>69000</v>
      </c>
      <c r="G146" s="27" t="str">
        <f>[1]шас6х6!AI39</f>
        <v>6х6</v>
      </c>
      <c r="H146" s="28">
        <f>[1]шас6х6!AJ39</f>
        <v>1</v>
      </c>
      <c r="I146" s="29">
        <f>[1]шас6х6!AK39</f>
        <v>13.62</v>
      </c>
      <c r="J146" s="30">
        <f>[1]шас6х6!AL39</f>
        <v>300</v>
      </c>
      <c r="K146" s="30">
        <f>[1]шас6х6!AM39</f>
        <v>300</v>
      </c>
      <c r="L146" s="30">
        <f>[1]шас6х6!AN39</f>
        <v>154</v>
      </c>
      <c r="M146" s="31">
        <f>[1]шас6х6!AO39</f>
        <v>6.53</v>
      </c>
      <c r="N146" s="30">
        <f>[1]шас6х6!AP39</f>
        <v>5500</v>
      </c>
      <c r="O146" s="33">
        <f>[1]шас6х6!AQ39</f>
        <v>1</v>
      </c>
      <c r="P146" s="33" t="str">
        <f>[1]шас6х6!AR39</f>
        <v>425/85R21 390/95R20</v>
      </c>
      <c r="Q146" s="33">
        <f>[1]шас6х6!AS39</f>
        <v>210</v>
      </c>
      <c r="R146" s="33" t="str">
        <f>[1]шас6х6!AT39</f>
        <v>-</v>
      </c>
      <c r="S146" s="34" t="str">
        <f>[1]шас6х6!AU39</f>
        <v>МКБ, МОБ, дв. КАМАЗ 740.705-300 (Е-5), ТНВД BOSCH, система нейтрализ. ОГ(AdBlue), топл. ап. BOSCH, Common Rail, ДЗК,  аэродинамич.козырек, УВЭОС</v>
      </c>
    </row>
    <row r="147" spans="1:19" s="21" customFormat="1" ht="38.25" customHeight="1" x14ac:dyDescent="0.2">
      <c r="A147" s="21" t="str">
        <f t="shared" si="7"/>
        <v>043118000039994850</v>
      </c>
      <c r="B147" s="54" t="s">
        <v>160</v>
      </c>
      <c r="C147" s="87">
        <f>VLOOKUP(B147,[1]шас6х6!$A$6:$BC$43,2,FALSE)</f>
        <v>3332000</v>
      </c>
      <c r="D147" s="88">
        <f>VLOOKUP(B147,[1]шас6х6!$A$6:$AU$44,4,FALSE)</f>
        <v>3393000</v>
      </c>
      <c r="E147" s="36">
        <f t="shared" si="8"/>
        <v>1.0183073229291717</v>
      </c>
      <c r="F147" s="37">
        <f t="shared" si="9"/>
        <v>61000</v>
      </c>
      <c r="G147" s="27" t="str">
        <f>[1]шас6х6!AI40</f>
        <v>6х6</v>
      </c>
      <c r="H147" s="28">
        <f>[1]шас6х6!AJ40</f>
        <v>1</v>
      </c>
      <c r="I147" s="29">
        <f>[1]шас6х6!AK40</f>
        <v>13.154999999999999</v>
      </c>
      <c r="J147" s="30">
        <f>[1]шас6х6!AL40</f>
        <v>300</v>
      </c>
      <c r="K147" s="30">
        <f>[1]шас6х6!AM40</f>
        <v>292</v>
      </c>
      <c r="L147" s="30" t="str">
        <f>[1]шас6х6!AN40</f>
        <v>ZF9</v>
      </c>
      <c r="M147" s="31">
        <f>[1]шас6х6!AO40</f>
        <v>7.22</v>
      </c>
      <c r="N147" s="30">
        <f>[1]шас6х6!AP40</f>
        <v>6275</v>
      </c>
      <c r="O147" s="33" t="str">
        <f>[1]шас6х6!AQ40</f>
        <v>─</v>
      </c>
      <c r="P147" s="33" t="str">
        <f>[1]шас6х6!AR40</f>
        <v>425/85R21 390/95R20</v>
      </c>
      <c r="Q147" s="33" t="str">
        <f>[1]шас6х6!AS40</f>
        <v>210+350</v>
      </c>
      <c r="R147" s="33" t="str">
        <f>[1]шас6х6!AT40</f>
        <v>кр-пет.</v>
      </c>
      <c r="S147" s="34" t="str">
        <f>[1]шас6х6!AU40</f>
        <v>МКБ, МОБ, дв. Cummins ISB6.7E5 300 (Е-5), ТНВД BOSCH, система нейтрализ. ОГ(AdBlue), Common Rail, аэродинамич.козырек, ДЗК, УВЭОС</v>
      </c>
    </row>
    <row r="148" spans="1:19" s="21" customFormat="1" ht="38.25" customHeight="1" x14ac:dyDescent="0.2">
      <c r="A148" s="21" t="str">
        <f t="shared" si="7"/>
        <v>043253000030106950</v>
      </c>
      <c r="B148" s="54" t="s">
        <v>161</v>
      </c>
      <c r="C148" s="87">
        <f>VLOOKUP(B148,[1]шас6х4!$A$6:$BF$50,2,FALSE)</f>
        <v>2425000</v>
      </c>
      <c r="D148" s="88">
        <f>VLOOKUP(B148,[1]шас6х4!$A$6:$AR$58,4,FALSE)</f>
        <v>2471000</v>
      </c>
      <c r="E148" s="36">
        <f t="shared" si="8"/>
        <v>1.0189690721649485</v>
      </c>
      <c r="F148" s="37">
        <f t="shared" si="9"/>
        <v>46000</v>
      </c>
      <c r="G148" s="27" t="str">
        <f>[1]шас6х4!AF7</f>
        <v>4х2</v>
      </c>
      <c r="H148" s="28">
        <f>[1]шас6х4!AG7</f>
        <v>2</v>
      </c>
      <c r="I148" s="29">
        <f>[1]шас6х4!AH7</f>
        <v>9.7349999999999994</v>
      </c>
      <c r="J148" s="30">
        <f>[1]шас6х4!AI7</f>
        <v>250</v>
      </c>
      <c r="K148" s="30">
        <f>[1]шас6х4!AJ7</f>
        <v>242</v>
      </c>
      <c r="L148" s="30" t="str">
        <f>[1]шас6х4!AK7</f>
        <v>ZF6</v>
      </c>
      <c r="M148" s="31">
        <f>[1]шас6х4!AL7</f>
        <v>6.53</v>
      </c>
      <c r="N148" s="30">
        <f>[1]шас6х4!AM7</f>
        <v>4920</v>
      </c>
      <c r="O148" s="33" t="str">
        <f>[1]шас6х4!AN7</f>
        <v>─</v>
      </c>
      <c r="P148" s="33" t="str">
        <f>[1]шас6х4!AO7</f>
        <v>10.00R20 11.00R20 11R22,5</v>
      </c>
      <c r="Q148" s="33">
        <f>[1]шас6х4!AP7</f>
        <v>350</v>
      </c>
      <c r="R148" s="33" t="str">
        <f>[1]шас6х4!AQ7</f>
        <v>─</v>
      </c>
      <c r="S148" s="34" t="str">
        <f>[1]шас6х4!AR7</f>
        <v>МКБ, дв. Сummins  ISB6.7E5 250 (Е-5),  система нейтрализ. ОГ(AdBlue), ТНВД BOSCH, КПП ZF6S1000, ДЗК, аэродинамич.козырек, УВЭОС</v>
      </c>
    </row>
    <row r="149" spans="1:19" s="21" customFormat="1" ht="38.25" customHeight="1" x14ac:dyDescent="0.2">
      <c r="A149" s="21" t="str">
        <f t="shared" si="7"/>
        <v>043253000040106950</v>
      </c>
      <c r="B149" s="54" t="s">
        <v>162</v>
      </c>
      <c r="C149" s="87">
        <f>VLOOKUP(B149,[1]шас6х4!$A$6:$BF$50,2,FALSE)</f>
        <v>2510000</v>
      </c>
      <c r="D149" s="88">
        <f>VLOOKUP(B149,[1]шас6х4!$A$6:$AR$58,4,FALSE)</f>
        <v>2556000</v>
      </c>
      <c r="E149" s="36">
        <f t="shared" si="8"/>
        <v>1.0183266932270916</v>
      </c>
      <c r="F149" s="37">
        <f t="shared" si="9"/>
        <v>46000</v>
      </c>
      <c r="G149" s="27" t="str">
        <f>[1]шас6х4!AF8</f>
        <v>4х2</v>
      </c>
      <c r="H149" s="28">
        <f>[1]шас6х4!AG8</f>
        <v>2</v>
      </c>
      <c r="I149" s="29">
        <f>[1]шас6х4!AH8</f>
        <v>9.68</v>
      </c>
      <c r="J149" s="30">
        <f>[1]шас6х4!AI8</f>
        <v>250</v>
      </c>
      <c r="K149" s="30">
        <f>[1]шас6х4!AJ8</f>
        <v>242</v>
      </c>
      <c r="L149" s="30" t="str">
        <f>[1]шас6х4!AK8</f>
        <v>ZF6</v>
      </c>
      <c r="M149" s="31">
        <f>[1]шас6х4!AL8</f>
        <v>6.53</v>
      </c>
      <c r="N149" s="30">
        <f>[1]шас6х4!AM8</f>
        <v>4920</v>
      </c>
      <c r="O149" s="33" t="str">
        <f>[1]шас6х4!AN8</f>
        <v>─</v>
      </c>
      <c r="P149" s="33" t="str">
        <f>[1]шас6х4!AO8</f>
        <v>10.00R20 11.00R20 11.00R22,5</v>
      </c>
      <c r="Q149" s="33">
        <f>[1]шас6х4!AP8</f>
        <v>350</v>
      </c>
      <c r="R149" s="33" t="str">
        <f>[1]шас6х4!AQ8</f>
        <v>─</v>
      </c>
      <c r="S149" s="34" t="str">
        <f>[1]шас6х4!AR8</f>
        <v>МКБ, дв. Сummins  ISB6.7E5 250 (Е-5), ТНВД BOSCH, система нейтрализ. ОГ(AdBlue), КПП ZF6S1000, ДЗК, рестайлинг 2, аэродинамич.козырек, УВЭОС</v>
      </c>
    </row>
    <row r="150" spans="1:19" s="21" customFormat="1" ht="38.25" customHeight="1" x14ac:dyDescent="0.2">
      <c r="A150" s="21" t="str">
        <f t="shared" si="7"/>
        <v>043253000039106950</v>
      </c>
      <c r="B150" s="54" t="s">
        <v>163</v>
      </c>
      <c r="C150" s="87">
        <f>VLOOKUP(B150,[1]шас6х4!$A$6:$BF$50,2,FALSE)</f>
        <v>2435000</v>
      </c>
      <c r="D150" s="88">
        <f>VLOOKUP(B150,[1]шас6х4!$A$6:$AR$58,4,FALSE)</f>
        <v>2481000</v>
      </c>
      <c r="E150" s="36">
        <f t="shared" si="8"/>
        <v>1.0188911704312116</v>
      </c>
      <c r="F150" s="37">
        <f t="shared" si="9"/>
        <v>46000</v>
      </c>
      <c r="G150" s="27" t="str">
        <f>[1]шас6х4!AF9</f>
        <v>4х2</v>
      </c>
      <c r="H150" s="28">
        <f>[1]шас6х4!AG9</f>
        <v>2</v>
      </c>
      <c r="I150" s="29">
        <f>[1]шас6х4!AH9</f>
        <v>9.7249999999999996</v>
      </c>
      <c r="J150" s="30">
        <f>[1]шас6х4!AI9</f>
        <v>250</v>
      </c>
      <c r="K150" s="30">
        <f>[1]шас6х4!AJ9</f>
        <v>242</v>
      </c>
      <c r="L150" s="30" t="str">
        <f>[1]шас6х4!AK9</f>
        <v>ZF6</v>
      </c>
      <c r="M150" s="31">
        <f>[1]шас6х4!AL9</f>
        <v>6.53</v>
      </c>
      <c r="N150" s="30">
        <f>[1]шас6х4!AM9</f>
        <v>4920</v>
      </c>
      <c r="O150" s="33" t="str">
        <f>[1]шас6х4!AN9</f>
        <v>─</v>
      </c>
      <c r="P150" s="33" t="str">
        <f>[1]шас6х4!AO9</f>
        <v>10.00R20 11.00R20 11R22,5</v>
      </c>
      <c r="Q150" s="33">
        <f>[1]шас6х4!AP9</f>
        <v>350</v>
      </c>
      <c r="R150" s="33" t="str">
        <f>[1]шас6х4!AQ9</f>
        <v>─</v>
      </c>
      <c r="S150" s="34" t="str">
        <f>[1]шас6х4!AR9</f>
        <v>МКБ, дв. Сummins  ISB6.7E5 250 (Е-5),  система нейтрализ. ОГ(AdBlue), ТНВД BOSCH, КПП ZF6S1000, ДЗК, аэродинамич.козырек, выхлоп вверх, УВЭОС</v>
      </c>
    </row>
    <row r="151" spans="1:19" s="21" customFormat="1" ht="38.25" customHeight="1" x14ac:dyDescent="0.2">
      <c r="A151" s="21" t="str">
        <f t="shared" si="7"/>
        <v>043255000030106950</v>
      </c>
      <c r="B151" s="54" t="s">
        <v>164</v>
      </c>
      <c r="C151" s="87">
        <f>VLOOKUP(B151,[1]шас6х4!$A$6:$BF$50,2,FALSE)</f>
        <v>2468000</v>
      </c>
      <c r="D151" s="88">
        <f>VLOOKUP(B151,[1]шас6х4!$A$6:$AR$58,4,FALSE)</f>
        <v>2528000</v>
      </c>
      <c r="E151" s="36">
        <f t="shared" si="8"/>
        <v>1.0243111831442464</v>
      </c>
      <c r="F151" s="37">
        <f t="shared" si="9"/>
        <v>60000</v>
      </c>
      <c r="G151" s="27" t="str">
        <f>[1]шас6х4!AF10</f>
        <v>4х2</v>
      </c>
      <c r="H151" s="28">
        <f>[1]шас6х4!AG10</f>
        <v>2</v>
      </c>
      <c r="I151" s="29">
        <f>[1]шас6х4!AH10</f>
        <v>9.9</v>
      </c>
      <c r="J151" s="30">
        <f>[1]шас6х4!AI10</f>
        <v>250</v>
      </c>
      <c r="K151" s="30">
        <f>[1]шас6х4!AJ10</f>
        <v>242</v>
      </c>
      <c r="L151" s="30" t="str">
        <f>[1]шас6х4!AK10</f>
        <v>ZF6</v>
      </c>
      <c r="M151" s="31">
        <f>[1]шас6х4!AL10</f>
        <v>6.53</v>
      </c>
      <c r="N151" s="30">
        <f>[1]шас6х4!AM10</f>
        <v>3585</v>
      </c>
      <c r="O151" s="33" t="str">
        <f>[1]шас6х4!AN10</f>
        <v>─</v>
      </c>
      <c r="P151" s="33" t="str">
        <f>[1]шас6х4!AO10</f>
        <v>10.00R20 11R22,5</v>
      </c>
      <c r="Q151" s="33">
        <f>[1]шас6х4!AP10</f>
        <v>210</v>
      </c>
      <c r="R151" s="33" t="str">
        <f>[1]шас6х4!AQ10</f>
        <v>─</v>
      </c>
      <c r="S151" s="34" t="str">
        <f>[1]шас6х4!AR10</f>
        <v xml:space="preserve">МКБ, дв. Сummins  ISB6.7E5 250 (Е-5), система нейтрализ. ОГ(AdBlue), ТНВД BOSCH, КПП ZF6S1000, КОМ КАМАЗ с насосом, ДЗК, аэродинамич.козырек, боковая защита, тахограф российского стандарта с блоком СКЗИ, УВЭОС </v>
      </c>
    </row>
    <row r="152" spans="1:19" s="21" customFormat="1" ht="38.25" customHeight="1" x14ac:dyDescent="0.2">
      <c r="A152" s="21" t="str">
        <f t="shared" si="7"/>
        <v>043255000040106950</v>
      </c>
      <c r="B152" s="54" t="s">
        <v>165</v>
      </c>
      <c r="C152" s="87">
        <f>VLOOKUP(B152,[1]шас6х4!$A$6:$BF$50,2,FALSE)</f>
        <v>2553000</v>
      </c>
      <c r="D152" s="88">
        <f>VLOOKUP(B152,[1]шас6х4!$A$6:$AR$58,4,FALSE)</f>
        <v>2613000</v>
      </c>
      <c r="E152" s="36">
        <f t="shared" si="8"/>
        <v>1.0235017626321974</v>
      </c>
      <c r="F152" s="37">
        <f t="shared" si="9"/>
        <v>60000</v>
      </c>
      <c r="G152" s="27" t="str">
        <f>[1]шас6х4!AF11</f>
        <v>4х2</v>
      </c>
      <c r="H152" s="28">
        <f>[1]шас6х4!AG11</f>
        <v>2</v>
      </c>
      <c r="I152" s="29">
        <f>[1]шас6х4!AH11</f>
        <v>9.9</v>
      </c>
      <c r="J152" s="30">
        <f>[1]шас6х4!AI11</f>
        <v>250</v>
      </c>
      <c r="K152" s="30">
        <f>[1]шас6х4!AJ11</f>
        <v>242</v>
      </c>
      <c r="L152" s="30" t="str">
        <f>[1]шас6х4!AK11</f>
        <v>ZF6</v>
      </c>
      <c r="M152" s="31">
        <f>[1]шас6х4!AL11</f>
        <v>6.53</v>
      </c>
      <c r="N152" s="30">
        <f>[1]шас6х4!AM11</f>
        <v>3585</v>
      </c>
      <c r="O152" s="33" t="str">
        <f>[1]шас6х4!AN11</f>
        <v>─</v>
      </c>
      <c r="P152" s="33" t="str">
        <f>[1]шас6х4!AO11</f>
        <v>10.00R20 11R22,5</v>
      </c>
      <c r="Q152" s="33">
        <f>[1]шас6х4!AP11</f>
        <v>210</v>
      </c>
      <c r="R152" s="33" t="str">
        <f>[1]шас6х4!AQ11</f>
        <v>─</v>
      </c>
      <c r="S152" s="34" t="str">
        <f>[1]шас6х4!AR11</f>
        <v xml:space="preserve">МКБ, дв. Сummins ISB6.7E5 250 (Е-5), система нейтрализ. ОГ(AdBlue), ТНВД BOSCH, КПП ZF6S1000, КОМ КАМАЗ с насосом, ДЗК, аэродинамич.козырек, боковая защита, рестайлинг 2, тахограф российского стандарта с блоком СКЗИ, УВЭОС </v>
      </c>
    </row>
    <row r="153" spans="1:19" s="21" customFormat="1" ht="38.25" customHeight="1" x14ac:dyDescent="0.2">
      <c r="A153" s="21" t="str">
        <f t="shared" si="7"/>
        <v>043501000030116950</v>
      </c>
      <c r="B153" s="54" t="s">
        <v>166</v>
      </c>
      <c r="C153" s="87">
        <f>VLOOKUP(B153,[1]шас6х6!$A$6:$BC$43,2,FALSE)</f>
        <v>3049000</v>
      </c>
      <c r="D153" s="88">
        <f>VLOOKUP(B153,[1]шас6х6!$A$6:$AU$44,4,FALSE)</f>
        <v>3099000</v>
      </c>
      <c r="E153" s="36">
        <f t="shared" si="8"/>
        <v>1.0163988192850115</v>
      </c>
      <c r="F153" s="37">
        <f t="shared" si="9"/>
        <v>50000</v>
      </c>
      <c r="G153" s="27" t="str">
        <f>[1]шас6х6!AI10</f>
        <v>4х4</v>
      </c>
      <c r="H153" s="28">
        <f>[1]шас6х6!AJ10</f>
        <v>1</v>
      </c>
      <c r="I153" s="29">
        <f>[1]шас6х6!AK10</f>
        <v>5.27</v>
      </c>
      <c r="J153" s="30">
        <f>[1]шас6х6!AL10</f>
        <v>250</v>
      </c>
      <c r="K153" s="30">
        <f>[1]шас6х6!AM10</f>
        <v>242</v>
      </c>
      <c r="L153" s="30" t="str">
        <f>[1]шас6х6!AN10</f>
        <v>ZF9</v>
      </c>
      <c r="M153" s="31">
        <f>[1]шас6х6!AO10</f>
        <v>5.94</v>
      </c>
      <c r="N153" s="30">
        <f>[1]шас6х6!AP10</f>
        <v>3685</v>
      </c>
      <c r="O153" s="33" t="str">
        <f>[1]шас6х6!AQ10</f>
        <v>─</v>
      </c>
      <c r="P153" s="33" t="str">
        <f>[1]шас6х6!AR10</f>
        <v>395/80R20</v>
      </c>
      <c r="Q153" s="33" t="str">
        <f>[1]шас6х6!AS10</f>
        <v>170+125</v>
      </c>
      <c r="R153" s="33" t="str">
        <f>[1]шас6х6!AT10</f>
        <v>кр-пет</v>
      </c>
      <c r="S153" s="34" t="str">
        <f>[1]шас6х6!AU10</f>
        <v xml:space="preserve">МКБ, МОБ, дв. Сummins  ISB6.7E5 250 (Е-5), топл. ап.BOSCH, система нейтрализ. ОГ(AdBlue), Common Rail, лебедка, кондиционер, аэродинамич.козырек, ДЗК, УВЭОС </v>
      </c>
    </row>
    <row r="154" spans="1:19" s="21" customFormat="1" ht="43.5" customHeight="1" x14ac:dyDescent="0.2">
      <c r="B154" s="54" t="s">
        <v>167</v>
      </c>
      <c r="C154" s="87">
        <f>VLOOKUP(B154,[1]шас6х6!$A$6:$BC$43,2,FALSE)</f>
        <v>3068000</v>
      </c>
      <c r="D154" s="88">
        <f>VLOOKUP(B154,[1]шас6х6!$A$6:$AU$44,4,FALSE)</f>
        <v>3129000</v>
      </c>
      <c r="E154" s="36">
        <f>D154/C154</f>
        <v>1.0198826597131683</v>
      </c>
      <c r="F154" s="37">
        <f>D154-C154</f>
        <v>61000</v>
      </c>
      <c r="G154" s="27" t="str">
        <f>[1]шас6х6!AI7</f>
        <v>4х4</v>
      </c>
      <c r="H154" s="27">
        <f>[1]шас6х6!AJ7</f>
        <v>1</v>
      </c>
      <c r="I154" s="27">
        <f>[1]шас6х6!AK7</f>
        <v>6.335</v>
      </c>
      <c r="J154" s="27">
        <f>[1]шас6х6!AL7</f>
        <v>285</v>
      </c>
      <c r="K154" s="27">
        <f>[1]шас6х6!AM7</f>
        <v>277</v>
      </c>
      <c r="L154" s="27" t="str">
        <f>[1]шас6х6!AN7</f>
        <v>ZF9</v>
      </c>
      <c r="M154" s="27">
        <f>[1]шас6х6!AO7</f>
        <v>6.53</v>
      </c>
      <c r="N154" s="27">
        <f>[1]шас6х6!AP7</f>
        <v>5200</v>
      </c>
      <c r="O154" s="27" t="str">
        <f>[1]шас6х6!AQ7</f>
        <v>─</v>
      </c>
      <c r="P154" s="27" t="str">
        <f>[1]шас6х6!AR7</f>
        <v>425/85R21</v>
      </c>
      <c r="Q154" s="27" t="str">
        <f>[1]шас6х6!AS7</f>
        <v>2х210</v>
      </c>
      <c r="R154" s="27" t="str">
        <f>[1]шас6х6!AT7</f>
        <v>─</v>
      </c>
      <c r="S154" s="56" t="str">
        <f>[1]шас6х6!AU7</f>
        <v xml:space="preserve">МКБ, МОБ, дв. Cummins ISB6.7E5 285 (Е-5), система нейтрализ. ОГ(AdBlue), топл. ап.BOSCH, Common Rail, аэродинамич.козырек, рестайлинг-2, кондиционер, РК621, тахограф российского стандарта с блоком СКЗИ, УВЭОС </v>
      </c>
    </row>
    <row r="155" spans="1:19" s="21" customFormat="1" ht="38.25" customHeight="1" x14ac:dyDescent="0.2">
      <c r="A155" s="21" t="str">
        <f t="shared" ref="A155:A228" si="10">"0"&amp;LEFT(B155,FIND("-",B155)-1)&amp;LEFT("00000000",8-ABS(IFERROR(FIND("-",B155,FIND("-",B155)+1),0)-FIND("-",B155))+1+IF(FIND("-",B155)=5,1,0))&amp;RIGHT(LEFT(B155,IFERROR(FIND("-",B155,FIND("-",B155)+1),0)-1),LEN(LEFT(B155,IFERROR(FIND("-",B155,FIND("-",B155)+1),0)-1))-FIND("-",B155))&amp;RIGHT(LEFT(B155,IFERROR(FIND("-",B155,FIND("-",B155)+1),0)+2),2)&amp;"50"</f>
        <v>043502000030366650</v>
      </c>
      <c r="B155" s="54" t="s">
        <v>168</v>
      </c>
      <c r="C155" s="87">
        <f>VLOOKUP(B155,[1]шас6х6!$A$6:$BC$43,2,FALSE)</f>
        <v>2908000</v>
      </c>
      <c r="D155" s="88">
        <f>VLOOKUP(B155,[1]шас6х6!$A$6:$AU$44,4,FALSE)</f>
        <v>2969000</v>
      </c>
      <c r="E155" s="36">
        <f t="shared" si="8"/>
        <v>1.0209766162310867</v>
      </c>
      <c r="F155" s="37">
        <f t="shared" si="9"/>
        <v>61000</v>
      </c>
      <c r="G155" s="27" t="str">
        <f>[1]шас6х6!AI8</f>
        <v>4х4</v>
      </c>
      <c r="H155" s="28">
        <f>[1]шас6х6!AJ8</f>
        <v>1</v>
      </c>
      <c r="I155" s="29">
        <f>[1]шас6х6!AK8</f>
        <v>6.335</v>
      </c>
      <c r="J155" s="30">
        <f>[1]шас6х6!AL8</f>
        <v>285</v>
      </c>
      <c r="K155" s="30">
        <f>[1]шас6х6!AM8</f>
        <v>277</v>
      </c>
      <c r="L155" s="30" t="str">
        <f>[1]шас6х6!AN8</f>
        <v>ZF9</v>
      </c>
      <c r="M155" s="31">
        <f>[1]шас6х6!AO8</f>
        <v>6.53</v>
      </c>
      <c r="N155" s="30">
        <f>[1]шас6х6!AP8</f>
        <v>5200</v>
      </c>
      <c r="O155" s="33" t="str">
        <f>[1]шас6х6!AQ8</f>
        <v>─</v>
      </c>
      <c r="P155" s="33" t="str">
        <f>[1]шас6х6!AR8</f>
        <v>425/85R21</v>
      </c>
      <c r="Q155" s="33" t="str">
        <f>[1]шас6х6!AS8</f>
        <v>2х210</v>
      </c>
      <c r="R155" s="33" t="str">
        <f>[1]шас6х6!AT8</f>
        <v>─</v>
      </c>
      <c r="S155" s="34" t="str">
        <f>[1]шас6х6!AU8</f>
        <v xml:space="preserve">МКБ, МОБ, дв. Cummins ISB6.7E5 285 (Е-5), система нейтрализ. ОГ(AdBlue), топл. ап.BOSCH, Common Rail, аэродинамич.козырек, тахограф российского стандарта с блоком СКЗИ, УВЭОС </v>
      </c>
    </row>
    <row r="156" spans="1:19" s="21" customFormat="1" ht="38.25" customHeight="1" x14ac:dyDescent="0.2">
      <c r="A156" s="21" t="str">
        <f t="shared" si="10"/>
        <v>043502000030386650</v>
      </c>
      <c r="B156" s="54" t="s">
        <v>169</v>
      </c>
      <c r="C156" s="87">
        <f>VLOOKUP(B156,[1]шас6х6!$A$6:$BC$43,2,FALSE)</f>
        <v>3024000</v>
      </c>
      <c r="D156" s="88">
        <f>VLOOKUP(B156,[1]шас6х6!$A$6:$AU$44,4,FALSE)</f>
        <v>3094000</v>
      </c>
      <c r="E156" s="36">
        <f t="shared" si="8"/>
        <v>1.0231481481481481</v>
      </c>
      <c r="F156" s="37">
        <f t="shared" si="9"/>
        <v>70000</v>
      </c>
      <c r="G156" s="27" t="str">
        <f>[1]шас6х6!AI9</f>
        <v>4х4</v>
      </c>
      <c r="H156" s="28">
        <f>[1]шас6х6!AJ9</f>
        <v>1</v>
      </c>
      <c r="I156" s="29">
        <f>[1]шас6х6!AK9</f>
        <v>5.9649999999999999</v>
      </c>
      <c r="J156" s="30">
        <f>[1]шас6х6!AL9</f>
        <v>285</v>
      </c>
      <c r="K156" s="30">
        <f>[1]шас6х6!AM9</f>
        <v>277</v>
      </c>
      <c r="L156" s="30" t="str">
        <f>[1]шас6х6!AN9</f>
        <v>ZF9</v>
      </c>
      <c r="M156" s="31">
        <f>[1]шас6х6!AO9</f>
        <v>6.53</v>
      </c>
      <c r="N156" s="30">
        <f>[1]шас6х6!AP9</f>
        <v>5200</v>
      </c>
      <c r="O156" s="33">
        <f>[1]шас6х6!AQ9</f>
        <v>1</v>
      </c>
      <c r="P156" s="33" t="str">
        <f>[1]шас6х6!AR9</f>
        <v>425/85R21 390/95R20</v>
      </c>
      <c r="Q156" s="33" t="str">
        <f>[1]шас6х6!AS9</f>
        <v>2х210</v>
      </c>
      <c r="R156" s="33" t="str">
        <f>[1]шас6х6!AT9</f>
        <v>─</v>
      </c>
      <c r="S156" s="34" t="str">
        <f>[1]шас6х6!AU9</f>
        <v xml:space="preserve">МКБ, МОБ,  дв. Cummins ISB6.7E5 285 (Е-5), система нейтрализ. ОГ(AdBlue), топл. ап.BOSCH, Common Rail, лебедка, аэродинамич.козырек, тахограф российского стандарта с блоком СКЗИ, УВЭОС </v>
      </c>
    </row>
    <row r="157" spans="1:19" s="21" customFormat="1" ht="38.25" x14ac:dyDescent="0.2">
      <c r="A157" s="21" t="str">
        <f t="shared" si="10"/>
        <v>043265000030195650</v>
      </c>
      <c r="B157" s="54" t="s">
        <v>170</v>
      </c>
      <c r="C157" s="87">
        <f>VLOOKUP(B157,[1]шас6х6!$A$6:$BC$43,2,FALSE)</f>
        <v>3199000</v>
      </c>
      <c r="D157" s="88">
        <f>VLOOKUP(B157,[1]шас6х6!$A$6:$AU$44,4,FALSE)</f>
        <v>3265000</v>
      </c>
      <c r="E157" s="36">
        <f t="shared" si="8"/>
        <v>1.0206314473272897</v>
      </c>
      <c r="F157" s="37">
        <f t="shared" si="9"/>
        <v>66000</v>
      </c>
      <c r="G157" s="27" t="str">
        <f>[1]шас6х6!AI11</f>
        <v>4х4</v>
      </c>
      <c r="H157" s="28">
        <f>[1]шас6х6!AJ11</f>
        <v>2</v>
      </c>
      <c r="I157" s="29">
        <f>[1]шас6х6!AK11</f>
        <v>9.2550000000000008</v>
      </c>
      <c r="J157" s="30">
        <f>[1]шас6х6!AL11</f>
        <v>310</v>
      </c>
      <c r="K157" s="30">
        <f>[1]шас6х6!AM11</f>
        <v>301</v>
      </c>
      <c r="L157" s="30" t="str">
        <f>[1]шас6х6!AN11</f>
        <v>ZF9</v>
      </c>
      <c r="M157" s="31">
        <f>[1]шас6х6!AO11</f>
        <v>6.53</v>
      </c>
      <c r="N157" s="30">
        <f>[1]шас6х6!AP11</f>
        <v>5010</v>
      </c>
      <c r="O157" s="33" t="str">
        <f>[1]шас6х6!AQ11</f>
        <v>─</v>
      </c>
      <c r="P157" s="33" t="str">
        <f>[1]шас6х6!AR11</f>
        <v>10.00R20/ 11R22,5</v>
      </c>
      <c r="Q157" s="33">
        <f>[1]шас6х6!AS11</f>
        <v>240</v>
      </c>
      <c r="R157" s="33" t="str">
        <f>[1]шас6х6!AT11</f>
        <v>кр-пет.</v>
      </c>
      <c r="S157" s="89" t="str">
        <f>[1]шас6х6!AU11</f>
        <v>МКБ, МОБ, дв. Cummins ISB6.7E5 310 (Е-5), система нейтрализ. ОГ(AdBlue), топл. ап.BOSCH, КОМ N109/10b, Common Rail, ДЗК, леб. эл., ЭЛА-6000 "ЕРМАК", УВЭОС</v>
      </c>
    </row>
    <row r="158" spans="1:19" s="21" customFormat="1" ht="38.25" customHeight="1" x14ac:dyDescent="0.2">
      <c r="A158" s="21" t="str">
        <f t="shared" si="10"/>
        <v>043265000030356650</v>
      </c>
      <c r="B158" s="54" t="s">
        <v>171</v>
      </c>
      <c r="C158" s="87">
        <f>VLOOKUP(B158,[1]шас6х6!$A$6:$BC$43,2,FALSE)</f>
        <v>2985000</v>
      </c>
      <c r="D158" s="88">
        <f>VLOOKUP(B158,[1]шас6х6!$A$6:$AU$44,4,FALSE)</f>
        <v>3036000</v>
      </c>
      <c r="E158" s="36">
        <f t="shared" si="8"/>
        <v>1.0170854271356784</v>
      </c>
      <c r="F158" s="37">
        <f t="shared" si="9"/>
        <v>51000</v>
      </c>
      <c r="G158" s="27" t="str">
        <f>[1]шас6х6!AI12</f>
        <v>4х4</v>
      </c>
      <c r="H158" s="28">
        <f>[1]шас6х6!AJ12</f>
        <v>2</v>
      </c>
      <c r="I158" s="29">
        <f>[1]шас6х6!AK12</f>
        <v>9.2550000000000008</v>
      </c>
      <c r="J158" s="30">
        <f>[1]шас6х6!AL12</f>
        <v>285</v>
      </c>
      <c r="K158" s="30">
        <f>[1]шас6х6!AM12</f>
        <v>277</v>
      </c>
      <c r="L158" s="30" t="str">
        <f>[1]шас6х6!AN12</f>
        <v>ZF9</v>
      </c>
      <c r="M158" s="31">
        <f>[1]шас6х6!AO12</f>
        <v>6.53</v>
      </c>
      <c r="N158" s="30">
        <f>[1]шас6х6!AP12</f>
        <v>5120</v>
      </c>
      <c r="O158" s="33" t="str">
        <f>[1]шас6х6!AQ12</f>
        <v>─</v>
      </c>
      <c r="P158" s="33" t="str">
        <f>[1]шас6х6!AR12</f>
        <v>11.00R20 11R22,5</v>
      </c>
      <c r="Q158" s="33">
        <f>[1]шас6х6!AS12</f>
        <v>210</v>
      </c>
      <c r="R158" s="33" t="str">
        <f>[1]шас6х6!AT12</f>
        <v>шк-пет.</v>
      </c>
      <c r="S158" s="89" t="str">
        <f>[1]шас6х6!AU12</f>
        <v>МКБ, МОБ, дв. Cummins ISB6.7E5 285 (Е-5), система нейтрализ. ОГ(AdBlue), топл. ап.BOSCH, Common Rail, аэродинамич.козырек, ДЗК, УВЭОС</v>
      </c>
    </row>
    <row r="159" spans="1:19" s="21" customFormat="1" ht="51" customHeight="1" x14ac:dyDescent="0.2">
      <c r="A159" s="21" t="str">
        <f t="shared" si="10"/>
        <v>053080000030154850</v>
      </c>
      <c r="B159" s="54" t="s">
        <v>172</v>
      </c>
      <c r="C159" s="87">
        <f>VLOOKUP(B159,[1]шас6х4!$A$6:$BF$50,2,FALSE)</f>
        <v>3653000</v>
      </c>
      <c r="D159" s="88">
        <f>VLOOKUP(B159,[1]шас6х4!$A$6:$AR$58,4,FALSE)</f>
        <v>3725000</v>
      </c>
      <c r="E159" s="36">
        <f t="shared" si="8"/>
        <v>1.0197098275390091</v>
      </c>
      <c r="F159" s="37">
        <f t="shared" si="9"/>
        <v>72000</v>
      </c>
      <c r="G159" s="27" t="str">
        <f>[1]шас6х4!AF12</f>
        <v>4х2</v>
      </c>
      <c r="H159" s="28">
        <f>[1]шас6х4!AG12</f>
        <v>2</v>
      </c>
      <c r="I159" s="29">
        <f>[1]шас6х4!AH12</f>
        <v>9.3699999999999992</v>
      </c>
      <c r="J159" s="30">
        <f>[1]шас6х4!AI12</f>
        <v>300</v>
      </c>
      <c r="K159" s="30">
        <f>[1]шас6х4!AJ12</f>
        <v>292</v>
      </c>
      <c r="L159" s="30" t="str">
        <f>[1]шас6х4!AK12</f>
        <v>ZF9</v>
      </c>
      <c r="M159" s="31">
        <f>[1]шас6х4!AL12</f>
        <v>3.9</v>
      </c>
      <c r="N159" s="30">
        <f>[1]шас6х4!AM12</f>
        <v>7690</v>
      </c>
      <c r="O159" s="33">
        <f>[1]шас6х4!AN12</f>
        <v>1</v>
      </c>
      <c r="P159" s="33" t="str">
        <f>[1]шас6х4!AO12</f>
        <v>285/70R19,5</v>
      </c>
      <c r="Q159" s="33">
        <f>[1]шас6х4!AP12</f>
        <v>350</v>
      </c>
      <c r="R159" s="33" t="str">
        <f>[1]шас6х4!AQ12</f>
        <v>шк-пет.</v>
      </c>
      <c r="S159" s="34" t="str">
        <f>[1]шас6х4!AR12</f>
        <v xml:space="preserve">МКБ, дв. Cummins ISB6.7E5 300 (Е-5), ТНВД BOSCH, система нейтрализ. ОГ(AdBlue), задний мост Dana DN5308, задн.пнемоподв., ДЗК, тахограф российского стандарта с блоком СКЗИ, УВЭОС </v>
      </c>
    </row>
    <row r="160" spans="1:19" s="21" customFormat="1" ht="66" customHeight="1" x14ac:dyDescent="0.2">
      <c r="A160" s="21" t="str">
        <f t="shared" si="10"/>
        <v>053250000010016950</v>
      </c>
      <c r="B160" s="54" t="s">
        <v>173</v>
      </c>
      <c r="C160" s="87">
        <f>VLOOKUP(B160,'[1]шас тяж'!$A$7:$BW$54,2,FALSE)</f>
        <v>3720000</v>
      </c>
      <c r="D160" s="88">
        <f>VLOOKUP(B160,'[1]шас тяж'!$A$6:$BB$41,4,FALSE)</f>
        <v>3774000</v>
      </c>
      <c r="E160" s="218">
        <f t="shared" si="8"/>
        <v>1.014516129032258</v>
      </c>
      <c r="F160" s="37">
        <f t="shared" si="9"/>
        <v>54000</v>
      </c>
      <c r="G160" s="27" t="str">
        <f>'[1]шас тяж'!AO7</f>
        <v>4х2</v>
      </c>
      <c r="H160" s="28">
        <f>'[1]шас тяж'!AP7</f>
        <v>2</v>
      </c>
      <c r="I160" s="29">
        <f>'[1]шас тяж'!AQ7</f>
        <v>12.55</v>
      </c>
      <c r="J160" s="30">
        <f>'[1]шас тяж'!AR7</f>
        <v>250</v>
      </c>
      <c r="K160" s="30">
        <f>'[1]шас тяж'!AS7</f>
        <v>242</v>
      </c>
      <c r="L160" s="30" t="str">
        <f>'[1]шас тяж'!AT7</f>
        <v>ZF6</v>
      </c>
      <c r="M160" s="31">
        <f>'[1]шас тяж'!AU7</f>
        <v>4.3</v>
      </c>
      <c r="N160" s="30">
        <f>'[1]шас тяж'!AV7</f>
        <v>6600</v>
      </c>
      <c r="O160" s="33" t="str">
        <f>'[1]шас тяж'!AW7</f>
        <v>─</v>
      </c>
      <c r="P160" s="33" t="str">
        <f>'[1]шас тяж'!AX7</f>
        <v>315/70 R22,5</v>
      </c>
      <c r="Q160" s="33">
        <f>'[1]шас тяж'!AY7</f>
        <v>300</v>
      </c>
      <c r="R160" s="33" t="str">
        <f>'[1]шас тяж'!AZ7</f>
        <v>─</v>
      </c>
      <c r="S160" s="34" t="str">
        <f>'[1]шас тяж'!BA7</f>
        <v>дв. Сummins ISB6.7Е5 250 (Е-5), система нейтрализ. ОГ(AdBlue), КПП ZF6S1000, вед. мост Daimler HL6 на пн.подвеске, МКБ, ECAS, EBS, ESP, ASR, каб. Daimler (низкая), кондиционер, отопитель каб. Webasto AT 2000 STC, ДЗК, тахограф российского стандарта с блоком СКЗИ, УВЭОС</v>
      </c>
    </row>
    <row r="161" spans="1:19" s="21" customFormat="1" ht="66" customHeight="1" x14ac:dyDescent="0.2">
      <c r="A161" s="21" t="str">
        <f t="shared" si="10"/>
        <v>053250000010026950</v>
      </c>
      <c r="B161" s="54" t="s">
        <v>174</v>
      </c>
      <c r="C161" s="87">
        <f>VLOOKUP(B161,'[1]шас тяж'!$A$7:$BW$54,2,FALSE)</f>
        <v>3742000</v>
      </c>
      <c r="D161" s="88">
        <f>VLOOKUP(B161,'[1]шас тяж'!$A$6:$BB$41,4,FALSE)</f>
        <v>3799000</v>
      </c>
      <c r="E161" s="36">
        <f t="shared" si="8"/>
        <v>1.0152324959914485</v>
      </c>
      <c r="F161" s="37">
        <f t="shared" si="9"/>
        <v>57000</v>
      </c>
      <c r="G161" s="27" t="str">
        <f>'[1]шас тяж'!AO8</f>
        <v>4х2</v>
      </c>
      <c r="H161" s="28">
        <f>'[1]шас тяж'!AP8</f>
        <v>2</v>
      </c>
      <c r="I161" s="29">
        <f>'[1]шас тяж'!AQ8</f>
        <v>12.51</v>
      </c>
      <c r="J161" s="30">
        <f>'[1]шас тяж'!AR8</f>
        <v>250</v>
      </c>
      <c r="K161" s="30">
        <f>'[1]шас тяж'!AS8</f>
        <v>242</v>
      </c>
      <c r="L161" s="30" t="str">
        <f>'[1]шас тяж'!AT8</f>
        <v>ZF9</v>
      </c>
      <c r="M161" s="31">
        <f>'[1]шас тяж'!AU8</f>
        <v>5.875</v>
      </c>
      <c r="N161" s="30">
        <f>'[1]шас тяж'!AV8</f>
        <v>4550</v>
      </c>
      <c r="O161" s="33" t="str">
        <f>'[1]шас тяж'!AW8</f>
        <v>─</v>
      </c>
      <c r="P161" s="33" t="str">
        <f>'[1]шас тяж'!AX8</f>
        <v>315/80 R22,5</v>
      </c>
      <c r="Q161" s="33">
        <f>'[1]шас тяж'!AY8</f>
        <v>300</v>
      </c>
      <c r="R161" s="33" t="str">
        <f>'[1]шас тяж'!AZ8</f>
        <v>─</v>
      </c>
      <c r="S161" s="34" t="str">
        <f>'[1]шас тяж'!BA8</f>
        <v>дв. Сummins ISB6.7Е5 250 (Е-5), система нейтрализ. ОГ(AdBlue), КПП ZF9S1310, КОМ ZF NH/1c, вед. мост Daimler HL6 на пн.подвеске, МКБ, ECAS, EBS, ESP, ASR, каб. Daimler (низкая), кондиционер, отопитель каб. Webasto AT 2000 STC, ДЗК, тахограф российского стандарта с блоком СКЗИ, УВЭОС</v>
      </c>
    </row>
    <row r="162" spans="1:19" s="21" customFormat="1" ht="66" customHeight="1" x14ac:dyDescent="0.2">
      <c r="B162" s="54" t="s">
        <v>175</v>
      </c>
      <c r="C162" s="87">
        <f>VLOOKUP(B162,'[1]шас тяж'!$A$7:$BW$54,2,FALSE)</f>
        <v>3877000</v>
      </c>
      <c r="D162" s="88">
        <f>VLOOKUP(B162,'[1]шас тяж'!$A$6:$BB$41,4,FALSE)</f>
        <v>3953000</v>
      </c>
      <c r="E162" s="36">
        <f>D162/C162</f>
        <v>1.0196027856590146</v>
      </c>
      <c r="F162" s="37">
        <f>D162-C162</f>
        <v>76000</v>
      </c>
      <c r="G162" s="27" t="str">
        <f>'[1]шас тяж'!AO9</f>
        <v>4х2</v>
      </c>
      <c r="H162" s="27">
        <f>'[1]шас тяж'!AP9</f>
        <v>2</v>
      </c>
      <c r="I162" s="27">
        <f>'[1]шас тяж'!AQ9</f>
        <v>11.52</v>
      </c>
      <c r="J162" s="27">
        <f>'[1]шас тяж'!AR9</f>
        <v>250</v>
      </c>
      <c r="K162" s="27">
        <f>'[1]шас тяж'!AS9</f>
        <v>242</v>
      </c>
      <c r="L162" s="27" t="str">
        <f>'[1]шас тяж'!AT9</f>
        <v>ZF
9АS</v>
      </c>
      <c r="M162" s="27">
        <f>'[1]шас тяж'!AU9</f>
        <v>4.3</v>
      </c>
      <c r="N162" s="27">
        <f>'[1]шас тяж'!AV9</f>
        <v>6500</v>
      </c>
      <c r="O162" s="27">
        <f>'[1]шас тяж'!AW9</f>
        <v>1</v>
      </c>
      <c r="P162" s="27" t="str">
        <f>'[1]шас тяж'!AX9</f>
        <v>315/70 R22,5</v>
      </c>
      <c r="Q162" s="27">
        <f>'[1]шас тяж'!AY9</f>
        <v>210</v>
      </c>
      <c r="R162" s="27" t="str">
        <f>'[1]шас тяж'!AZ9</f>
        <v>─</v>
      </c>
      <c r="S162" s="56" t="str">
        <f>'[1]шас тяж'!BA9</f>
        <v>дв. Сummins ISB6.7Е5 250 (Е-5), система нейтрализ. ОГ(AdBlue), КПП 9AS1310TO, вед. мост Hande, МКБ, ECAS, EBS, ESP, ASR, каб. Daimler (низкая), кондиционер, отопитель каб. Webasto AT 2000 STC,  ДЗК, тахограф российского стандарта с блоком СКЗИ, УВЭОС</v>
      </c>
    </row>
    <row r="163" spans="1:19" s="21" customFormat="1" ht="38.25" customHeight="1" x14ac:dyDescent="0.2">
      <c r="A163" s="21" t="str">
        <f t="shared" si="10"/>
        <v>053500000030546650</v>
      </c>
      <c r="B163" s="54" t="s">
        <v>176</v>
      </c>
      <c r="C163" s="87">
        <f>VLOOKUP(B163,[1]шас6х6!$A$6:$BC$43,2,FALSE)</f>
        <v>3271000</v>
      </c>
      <c r="D163" s="88">
        <f>VLOOKUP(B163,[1]шас6х6!$A$6:$AU$44,4,FALSE)</f>
        <v>3337000</v>
      </c>
      <c r="E163" s="36">
        <f t="shared" si="8"/>
        <v>1.020177315805564</v>
      </c>
      <c r="F163" s="37">
        <f t="shared" si="9"/>
        <v>66000</v>
      </c>
      <c r="G163" s="27" t="str">
        <f>[1]шас6х6!AI13</f>
        <v>6х6</v>
      </c>
      <c r="H163" s="28">
        <f>[1]шас6х6!AJ13</f>
        <v>1</v>
      </c>
      <c r="I163" s="29">
        <f>[1]шас6х6!AK13</f>
        <v>9.3650000000000002</v>
      </c>
      <c r="J163" s="30">
        <f>[1]шас6х6!AL13</f>
        <v>285</v>
      </c>
      <c r="K163" s="30">
        <f>[1]шас6х6!AM13</f>
        <v>277</v>
      </c>
      <c r="L163" s="30" t="str">
        <f>[1]шас6х6!AN13</f>
        <v>ZF9</v>
      </c>
      <c r="M163" s="31">
        <f>[1]шас6х6!AO13</f>
        <v>6.53</v>
      </c>
      <c r="N163" s="30">
        <f>[1]шас6х6!AP13</f>
        <v>5805</v>
      </c>
      <c r="O163" s="33" t="str">
        <f>[1]шас6х6!AQ13</f>
        <v>─</v>
      </c>
      <c r="P163" s="33" t="str">
        <f>[1]шас6х6!AR13</f>
        <v>425/85R21</v>
      </c>
      <c r="Q163" s="33" t="str">
        <f>[1]шас6х6!AS13</f>
        <v>2х210</v>
      </c>
      <c r="R163" s="33" t="str">
        <f>[1]шас6х6!AT13</f>
        <v>─</v>
      </c>
      <c r="S163" s="34" t="str">
        <f>[1]шас6х6!AU13</f>
        <v xml:space="preserve">МКБ, МОБ, дв. Cummins ISB6.7E5 285 (Е-5), система нейтрализ. ОГ(AdBlue), топл. ап.BOSCH, Common Rail, аэродинамич.козырек, тахограф российского стандарта с блоком СКЗИ, УВЭОС </v>
      </c>
    </row>
    <row r="164" spans="1:19" s="21" customFormat="1" ht="38.25" customHeight="1" x14ac:dyDescent="0.2">
      <c r="B164" s="54" t="s">
        <v>177</v>
      </c>
      <c r="C164" s="87">
        <f>VLOOKUP(B164,[1]шас6х6!$A$6:$BC$43,2,FALSE)</f>
        <v>3362000</v>
      </c>
      <c r="D164" s="88">
        <f>VLOOKUP(B164,[1]шас6х6!$A$6:$AU$44,4,FALSE)</f>
        <v>3416000</v>
      </c>
      <c r="E164" s="36">
        <f>D164/C164</f>
        <v>1.0160618679357525</v>
      </c>
      <c r="F164" s="37">
        <f>D164-C164</f>
        <v>54000</v>
      </c>
      <c r="G164" s="27" t="str">
        <f>[1]шас6х6!AI14</f>
        <v>6х6</v>
      </c>
      <c r="H164" s="27">
        <f>[1]шас6х6!AJ14</f>
        <v>1</v>
      </c>
      <c r="I164" s="27">
        <f>[1]шас6х6!AK14</f>
        <v>9.4849999999999994</v>
      </c>
      <c r="J164" s="27">
        <f>[1]шас6х6!AL14</f>
        <v>285</v>
      </c>
      <c r="K164" s="27">
        <f>[1]шас6х6!AM14</f>
        <v>277</v>
      </c>
      <c r="L164" s="27" t="str">
        <f>[1]шас6х6!AN14</f>
        <v>ZF9</v>
      </c>
      <c r="M164" s="27">
        <f>[1]шас6х6!AO14</f>
        <v>6.53</v>
      </c>
      <c r="N164" s="27">
        <f>[1]шас6х6!AP14</f>
        <v>5200</v>
      </c>
      <c r="O164" s="27" t="str">
        <f>[1]шас6х6!AQ14</f>
        <v>─</v>
      </c>
      <c r="P164" s="27" t="str">
        <f>[1]шас6х6!AR14</f>
        <v>425/85R21</v>
      </c>
      <c r="Q164" s="27" t="str">
        <f>[1]шас6х6!AS14</f>
        <v>2х210</v>
      </c>
      <c r="R164" s="27" t="str">
        <f>[1]шас6х6!AT14</f>
        <v>─</v>
      </c>
      <c r="S164" s="56" t="str">
        <f>[1]шас6х6!AU14</f>
        <v>МКБ, МОБ, дв. Cummins ISB6.7E5 285 (Е-5), система нейтрализ. ОГ(AdBlue), топл. ап.BOSCH, Common Rail, аэродинамич.козырек, РК 621, рестайлинг 2, УВЭОС</v>
      </c>
    </row>
    <row r="165" spans="1:19" s="21" customFormat="1" ht="38.25" customHeight="1" x14ac:dyDescent="0.2">
      <c r="A165" s="21" t="str">
        <f t="shared" si="10"/>
        <v>053500000030606650</v>
      </c>
      <c r="B165" s="54" t="s">
        <v>178</v>
      </c>
      <c r="C165" s="87">
        <f>VLOOKUP(B165,[1]шас6х6!$A$6:$BC$43,2,FALSE)</f>
        <v>3408000</v>
      </c>
      <c r="D165" s="88">
        <f>VLOOKUP(B165,[1]шас6х6!$A$6:$AU$44,4,FALSE)</f>
        <v>3475000</v>
      </c>
      <c r="E165" s="36">
        <f t="shared" si="8"/>
        <v>1.0196596244131455</v>
      </c>
      <c r="F165" s="37">
        <f t="shared" si="9"/>
        <v>67000</v>
      </c>
      <c r="G165" s="27" t="str">
        <f>[1]шас6х6!AI15</f>
        <v>6х6</v>
      </c>
      <c r="H165" s="28">
        <f>[1]шас6х6!AJ15</f>
        <v>1</v>
      </c>
      <c r="I165" s="29">
        <f>[1]шас6х6!AK15</f>
        <v>8.9849999999999994</v>
      </c>
      <c r="J165" s="30">
        <f>[1]шас6х6!AL15</f>
        <v>285</v>
      </c>
      <c r="K165" s="30">
        <f>[1]шас6х6!AM15</f>
        <v>277</v>
      </c>
      <c r="L165" s="30" t="str">
        <f>[1]шас6х6!AN15</f>
        <v>ZF9</v>
      </c>
      <c r="M165" s="31">
        <f>[1]шас6х6!AO15</f>
        <v>6.53</v>
      </c>
      <c r="N165" s="30">
        <f>[1]шас6х6!AP15</f>
        <v>6495</v>
      </c>
      <c r="O165" s="33" t="str">
        <f>[1]шас6х6!AQ15</f>
        <v>─</v>
      </c>
      <c r="P165" s="33" t="str">
        <f>[1]шас6х6!AR15</f>
        <v>425/85R21 390/95R20</v>
      </c>
      <c r="Q165" s="33" t="str">
        <f>[1]шас6х6!AS15</f>
        <v>2х210</v>
      </c>
      <c r="R165" s="33" t="str">
        <f>[1]шас6х6!AT15</f>
        <v>─</v>
      </c>
      <c r="S165" s="34" t="str">
        <f>[1]шас6х6!AU15</f>
        <v xml:space="preserve">МКБ, МОБ, дв. Cummins ISB6.7E5 285 (Е-5), система нейтрализ. ОГ(AdBlue), топл. ап.BOSCH, Common Rail, лебедка, аэродинамич.козырек, тахограф российского стандарта с блоком СКЗИ, УВЭОС </v>
      </c>
    </row>
    <row r="166" spans="1:19" s="21" customFormat="1" ht="38.25" customHeight="1" x14ac:dyDescent="0.2">
      <c r="A166" s="21" t="str">
        <f t="shared" si="10"/>
        <v>053500000030616650</v>
      </c>
      <c r="B166" s="54" t="s">
        <v>179</v>
      </c>
      <c r="C166" s="87">
        <f>VLOOKUP(B166,[1]шас6х6!$A$6:$BC$43,2,FALSE)</f>
        <v>3301000</v>
      </c>
      <c r="D166" s="88">
        <f>VLOOKUP(B166,[1]шас6х6!$A$6:$AU$44,4,FALSE)</f>
        <v>3367000</v>
      </c>
      <c r="E166" s="36">
        <f t="shared" si="8"/>
        <v>1.0199939412299304</v>
      </c>
      <c r="F166" s="37">
        <f t="shared" si="9"/>
        <v>66000</v>
      </c>
      <c r="G166" s="27" t="str">
        <f>[1]шас6х6!AI16</f>
        <v>6х6</v>
      </c>
      <c r="H166" s="28">
        <f>[1]шас6х6!AJ16</f>
        <v>1</v>
      </c>
      <c r="I166" s="29">
        <f>[1]шас6х6!AK16</f>
        <v>9.2550000000000008</v>
      </c>
      <c r="J166" s="30">
        <f>[1]шас6х6!AL16</f>
        <v>285</v>
      </c>
      <c r="K166" s="30">
        <f>[1]шас6х6!AM16</f>
        <v>277</v>
      </c>
      <c r="L166" s="30" t="str">
        <f>[1]шас6х6!AN16</f>
        <v>ZF9</v>
      </c>
      <c r="M166" s="31">
        <f>[1]шас6х6!AO16</f>
        <v>6.53</v>
      </c>
      <c r="N166" s="30">
        <f>[1]шас6х6!AP16</f>
        <v>6495</v>
      </c>
      <c r="O166" s="33" t="str">
        <f>[1]шас6х6!AQ16</f>
        <v>─</v>
      </c>
      <c r="P166" s="33" t="str">
        <f>[1]шас6х6!AR16</f>
        <v>425/85R21 390/95R20</v>
      </c>
      <c r="Q166" s="33" t="str">
        <f>[1]шас6х6!AS16</f>
        <v>2х210</v>
      </c>
      <c r="R166" s="33" t="str">
        <f>[1]шас6х6!AT16</f>
        <v>─</v>
      </c>
      <c r="S166" s="34" t="str">
        <f>[1]шас6х6!AU16</f>
        <v xml:space="preserve">МКБ, МОБ, дв. Cummins ISB6.7E5 285 (Е-5), система нейтрализ. ОГ(AdBlue), топл. ап.BOSCH, Common Rail, аэродинамич.козырек, тахограф российского стандарта с блоком СКЗИ, УВЭОС </v>
      </c>
    </row>
    <row r="167" spans="1:19" s="21" customFormat="1" ht="51" customHeight="1" x14ac:dyDescent="0.2">
      <c r="A167" s="21" t="str">
        <f t="shared" si="10"/>
        <v>053605007730104850</v>
      </c>
      <c r="B167" s="54" t="s">
        <v>180</v>
      </c>
      <c r="C167" s="87">
        <f>VLOOKUP(B167,'[1]шас тяж'!$A$7:$BW$54,2,FALSE)</f>
        <v>2655000</v>
      </c>
      <c r="D167" s="88">
        <f>VLOOKUP(B167,'[1]шас тяж'!$A$6:$BB$41,4,FALSE)</f>
        <v>2706000</v>
      </c>
      <c r="E167" s="36">
        <f t="shared" si="8"/>
        <v>1.0192090395480227</v>
      </c>
      <c r="F167" s="37">
        <f t="shared" si="9"/>
        <v>51000</v>
      </c>
      <c r="G167" s="27" t="str">
        <f>'[1]шас тяж'!AO10</f>
        <v>4х2</v>
      </c>
      <c r="H167" s="28">
        <f>'[1]шас тяж'!AP10</f>
        <v>2</v>
      </c>
      <c r="I167" s="29">
        <f>'[1]шас тяж'!AQ10</f>
        <v>13.895</v>
      </c>
      <c r="J167" s="30">
        <f>'[1]шас тяж'!AR10</f>
        <v>300</v>
      </c>
      <c r="K167" s="30">
        <f>'[1]шас тяж'!AS10</f>
        <v>292</v>
      </c>
      <c r="L167" s="30">
        <f>'[1]шас тяж'!AT10</f>
        <v>154</v>
      </c>
      <c r="M167" s="31">
        <f>'[1]шас тяж'!AU10</f>
        <v>6.33</v>
      </c>
      <c r="N167" s="30">
        <f>'[1]шас тяж'!AV10</f>
        <v>3990</v>
      </c>
      <c r="O167" s="33" t="str">
        <f>'[1]шас тяж'!AW10</f>
        <v>–</v>
      </c>
      <c r="P167" s="33" t="str">
        <f>'[1]шас тяж'!AX10</f>
        <v>315/80R22,5</v>
      </c>
      <c r="Q167" s="33">
        <f>'[1]шас тяж'!AY10</f>
        <v>210</v>
      </c>
      <c r="R167" s="33" t="str">
        <f>'[1]шас тяж'!AZ10</f>
        <v>–</v>
      </c>
      <c r="S167" s="34" t="str">
        <f>'[1]шас тяж'!BA10</f>
        <v>МКБ, дв. Cummins ISB6.7E5 300 (Е-5), ТНВД BOSCH, система нейтрализ. ОГ(AdBlue), Common Rail, аэродинам.козырек, ДЗК, боковая защита, тахограф российского стандарта с блоком СКЗИ, УВЭОС</v>
      </c>
    </row>
    <row r="168" spans="1:19" s="21" customFormat="1" ht="25.5" customHeight="1" x14ac:dyDescent="0.2">
      <c r="A168" s="21" t="str">
        <f t="shared" si="10"/>
        <v>053605000039504850</v>
      </c>
      <c r="B168" s="54" t="s">
        <v>181</v>
      </c>
      <c r="C168" s="87">
        <f>VLOOKUP(B168,'[1]шас тяж'!$A$7:$BW$54,2,FALSE)</f>
        <v>2737000</v>
      </c>
      <c r="D168" s="88">
        <f>VLOOKUP(B168,'[1]шас тяж'!$A$6:$BB$41,4,FALSE)</f>
        <v>2801000</v>
      </c>
      <c r="E168" s="36">
        <f t="shared" si="8"/>
        <v>1.0233832663500182</v>
      </c>
      <c r="F168" s="37">
        <f t="shared" si="9"/>
        <v>64000</v>
      </c>
      <c r="G168" s="27" t="str">
        <f>'[1]шас тяж'!AO11</f>
        <v>4х2</v>
      </c>
      <c r="H168" s="28">
        <f>'[1]шас тяж'!AP11</f>
        <v>2</v>
      </c>
      <c r="I168" s="29">
        <f>'[1]шас тяж'!AQ11</f>
        <v>13.8</v>
      </c>
      <c r="J168" s="30">
        <f>'[1]шас тяж'!AR11</f>
        <v>300</v>
      </c>
      <c r="K168" s="30">
        <f>'[1]шас тяж'!AS11</f>
        <v>292</v>
      </c>
      <c r="L168" s="30" t="str">
        <f>'[1]шас тяж'!AT11</f>
        <v>ZF9</v>
      </c>
      <c r="M168" s="31">
        <f>'[1]шас тяж'!AU11</f>
        <v>6.33</v>
      </c>
      <c r="N168" s="30">
        <f>'[1]шас тяж'!AV11</f>
        <v>4670</v>
      </c>
      <c r="O168" s="33" t="str">
        <f>'[1]шас тяж'!AW11</f>
        <v>–</v>
      </c>
      <c r="P168" s="33" t="str">
        <f>'[1]шас тяж'!AX11</f>
        <v>315/80R22,5</v>
      </c>
      <c r="Q168" s="33">
        <f>'[1]шас тяж'!AY11</f>
        <v>210</v>
      </c>
      <c r="R168" s="33" t="str">
        <f>'[1]шас тяж'!AZ11</f>
        <v>–</v>
      </c>
      <c r="S168" s="34" t="str">
        <f>'[1]шас тяж'!BA11</f>
        <v>МКБ, дв. Cummins ISB6.7E5 300 (Е-5), ТНВД BOSCH, система нейтрализ. ОГ(AdBlue), Common Rail, КОМ ZF с насосом, УВЭОС</v>
      </c>
    </row>
    <row r="169" spans="1:19" s="21" customFormat="1" ht="25.5" customHeight="1" x14ac:dyDescent="0.2">
      <c r="A169" s="21" t="str">
        <f t="shared" si="10"/>
        <v>053605007739504850</v>
      </c>
      <c r="B169" s="54" t="s">
        <v>182</v>
      </c>
      <c r="C169" s="87">
        <f>VLOOKUP(B169,'[1]шас тяж'!$A$7:$BW$54,2,FALSE)</f>
        <v>2622000</v>
      </c>
      <c r="D169" s="88">
        <f>VLOOKUP(B169,'[1]шас тяж'!$A$6:$BB$41,4,FALSE)</f>
        <v>2672000</v>
      </c>
      <c r="E169" s="36">
        <f t="shared" si="8"/>
        <v>1.0190694126620901</v>
      </c>
      <c r="F169" s="37">
        <f t="shared" si="9"/>
        <v>50000</v>
      </c>
      <c r="G169" s="27" t="str">
        <f>'[1]шас тяж'!AO12</f>
        <v>4х2</v>
      </c>
      <c r="H169" s="28">
        <f>'[1]шас тяж'!AP12</f>
        <v>2</v>
      </c>
      <c r="I169" s="29">
        <f>'[1]шас тяж'!AQ12</f>
        <v>13.8</v>
      </c>
      <c r="J169" s="30">
        <f>'[1]шас тяж'!AR12</f>
        <v>300</v>
      </c>
      <c r="K169" s="30">
        <f>'[1]шас тяж'!AS12</f>
        <v>292</v>
      </c>
      <c r="L169" s="30">
        <f>'[1]шас тяж'!AT12</f>
        <v>154</v>
      </c>
      <c r="M169" s="31">
        <f>'[1]шас тяж'!AU12</f>
        <v>6.33</v>
      </c>
      <c r="N169" s="30">
        <f>'[1]шас тяж'!AV12</f>
        <v>4670</v>
      </c>
      <c r="O169" s="33" t="str">
        <f>'[1]шас тяж'!AW12</f>
        <v>–</v>
      </c>
      <c r="P169" s="33" t="str">
        <f>'[1]шас тяж'!AX12</f>
        <v>315/80R22,5</v>
      </c>
      <c r="Q169" s="33">
        <f>'[1]шас тяж'!AY12</f>
        <v>210</v>
      </c>
      <c r="R169" s="33" t="str">
        <f>'[1]шас тяж'!AZ12</f>
        <v>–</v>
      </c>
      <c r="S169" s="34" t="str">
        <f>'[1]шас тяж'!BA12</f>
        <v>МКБ, дв. Cummins ISB6.7E5 300 (Е-5), ТНВД BOSCH, система нейтрализ. ОГ(AdBlue), Common Rail, УВЭОС</v>
      </c>
    </row>
    <row r="170" spans="1:19" s="21" customFormat="1" ht="25.5" customHeight="1" x14ac:dyDescent="0.2">
      <c r="A170" s="21" t="str">
        <f t="shared" si="10"/>
        <v>053605000039514850</v>
      </c>
      <c r="B170" s="54" t="s">
        <v>183</v>
      </c>
      <c r="C170" s="87">
        <f>VLOOKUP(B170,'[1]шас тяж'!$A$7:$BW$54,2,FALSE)</f>
        <v>2721000</v>
      </c>
      <c r="D170" s="88">
        <f>VLOOKUP(B170,'[1]шас тяж'!$A$6:$BB$41,4,FALSE)</f>
        <v>2774000</v>
      </c>
      <c r="E170" s="36">
        <f t="shared" si="8"/>
        <v>1.0194781330393239</v>
      </c>
      <c r="F170" s="37">
        <f t="shared" si="9"/>
        <v>53000</v>
      </c>
      <c r="G170" s="27" t="str">
        <f>'[1]шас тяж'!AO13</f>
        <v>4х2</v>
      </c>
      <c r="H170" s="28">
        <f>'[1]шас тяж'!AP13</f>
        <v>2</v>
      </c>
      <c r="I170" s="29">
        <f>'[1]шас тяж'!AQ13</f>
        <v>13.8</v>
      </c>
      <c r="J170" s="30">
        <f>'[1]шас тяж'!AR13</f>
        <v>300</v>
      </c>
      <c r="K170" s="30">
        <f>'[1]шас тяж'!AS13</f>
        <v>292</v>
      </c>
      <c r="L170" s="30" t="str">
        <f>'[1]шас тяж'!AT13</f>
        <v>ZF9</v>
      </c>
      <c r="M170" s="31">
        <f>'[1]шас тяж'!AU13</f>
        <v>6.33</v>
      </c>
      <c r="N170" s="30">
        <f>'[1]шас тяж'!AV13</f>
        <v>4670</v>
      </c>
      <c r="O170" s="33" t="str">
        <f>'[1]шас тяж'!AW13</f>
        <v>–</v>
      </c>
      <c r="P170" s="33" t="str">
        <f>'[1]шас тяж'!AX13</f>
        <v>315/80R22,5</v>
      </c>
      <c r="Q170" s="33">
        <f>'[1]шас тяж'!AY13</f>
        <v>210</v>
      </c>
      <c r="R170" s="33" t="str">
        <f>'[1]шас тяж'!AZ13</f>
        <v>–</v>
      </c>
      <c r="S170" s="34" t="str">
        <f>'[1]шас тяж'!BA13</f>
        <v>МКБ, дв. Cummins ISB6.7E5 300 (Е-5), ТНВД BOSCH, система нейтрализ. ОГ(AdBlue), Common Rail, КОМ ZF с фланцем, УВЭОС</v>
      </c>
    </row>
    <row r="171" spans="1:19" s="21" customFormat="1" ht="25.5" customHeight="1" x14ac:dyDescent="0.2">
      <c r="A171" s="21" t="str">
        <f t="shared" si="10"/>
        <v>053605000039524850</v>
      </c>
      <c r="B171" s="54" t="s">
        <v>184</v>
      </c>
      <c r="C171" s="87">
        <f>VLOOKUP(B171,'[1]шас тяж'!$A$7:$BW$54,2,FALSE)</f>
        <v>2747000</v>
      </c>
      <c r="D171" s="88">
        <f>VLOOKUP(B171,'[1]шас тяж'!$A$6:$BB$41,4,FALSE)</f>
        <v>2811000</v>
      </c>
      <c r="E171" s="36">
        <f t="shared" si="8"/>
        <v>1.0232981434291955</v>
      </c>
      <c r="F171" s="37">
        <f t="shared" si="9"/>
        <v>64000</v>
      </c>
      <c r="G171" s="27" t="str">
        <f>'[1]шас тяж'!AO14</f>
        <v>4х2</v>
      </c>
      <c r="H171" s="28">
        <f>'[1]шас тяж'!AP14</f>
        <v>2</v>
      </c>
      <c r="I171" s="29">
        <f>'[1]шас тяж'!AQ14</f>
        <v>13.8</v>
      </c>
      <c r="J171" s="30">
        <f>'[1]шас тяж'!AR14</f>
        <v>300</v>
      </c>
      <c r="K171" s="30">
        <f>'[1]шас тяж'!AS14</f>
        <v>292</v>
      </c>
      <c r="L171" s="30" t="str">
        <f>'[1]шас тяж'!AT14</f>
        <v>ZF9</v>
      </c>
      <c r="M171" s="31">
        <f>'[1]шас тяж'!AU14</f>
        <v>6.33</v>
      </c>
      <c r="N171" s="30">
        <f>'[1]шас тяж'!AV14</f>
        <v>4670</v>
      </c>
      <c r="O171" s="33" t="str">
        <f>'[1]шас тяж'!AW14</f>
        <v>–</v>
      </c>
      <c r="P171" s="33" t="str">
        <f>'[1]шас тяж'!AX14</f>
        <v>315/80R22,5</v>
      </c>
      <c r="Q171" s="33">
        <f>'[1]шас тяж'!AY14</f>
        <v>210</v>
      </c>
      <c r="R171" s="33" t="str">
        <f>'[1]шас тяж'!AZ14</f>
        <v>–</v>
      </c>
      <c r="S171" s="34" t="str">
        <f>'[1]шас тяж'!BA14</f>
        <v>МКБ, дв. Cummins ISB6.7E5 300 (Е-5), ТНВД BOSCH, система нейтрализ. ОГ(AdBlue), Common Rail, КОМ ZF с насосом, выхлоп вверх, УВЭОС</v>
      </c>
    </row>
    <row r="172" spans="1:19" s="21" customFormat="1" ht="25.5" customHeight="1" x14ac:dyDescent="0.2">
      <c r="A172" s="21" t="str">
        <f t="shared" si="10"/>
        <v>053605000039534850</v>
      </c>
      <c r="B172" s="54" t="s">
        <v>185</v>
      </c>
      <c r="C172" s="87">
        <f>VLOOKUP(B172,'[1]шас тяж'!$A$7:$BW$54,2,FALSE)</f>
        <v>2731000</v>
      </c>
      <c r="D172" s="88">
        <f>VLOOKUP(B172,'[1]шас тяж'!$A$6:$BB$41,4,FALSE)</f>
        <v>2784000</v>
      </c>
      <c r="E172" s="36">
        <f t="shared" si="8"/>
        <v>1.0194068106920542</v>
      </c>
      <c r="F172" s="37">
        <f t="shared" si="9"/>
        <v>53000</v>
      </c>
      <c r="G172" s="27" t="str">
        <f>'[1]шас тяж'!AO15</f>
        <v>4х2</v>
      </c>
      <c r="H172" s="28">
        <f>'[1]шас тяж'!AP15</f>
        <v>2</v>
      </c>
      <c r="I172" s="29">
        <f>'[1]шас тяж'!AQ15</f>
        <v>14.025</v>
      </c>
      <c r="J172" s="30">
        <f>'[1]шас тяж'!AR15</f>
        <v>300</v>
      </c>
      <c r="K172" s="30">
        <f>'[1]шас тяж'!AS15</f>
        <v>292</v>
      </c>
      <c r="L172" s="30" t="str">
        <f>'[1]шас тяж'!AT15</f>
        <v>ZF9</v>
      </c>
      <c r="M172" s="31">
        <f>'[1]шас тяж'!AU15</f>
        <v>6.33</v>
      </c>
      <c r="N172" s="30">
        <f>'[1]шас тяж'!AV15</f>
        <v>4670</v>
      </c>
      <c r="O172" s="33" t="str">
        <f>'[1]шас тяж'!AW15</f>
        <v>–</v>
      </c>
      <c r="P172" s="33" t="str">
        <f>'[1]шас тяж'!AX15</f>
        <v>315/80R22,5</v>
      </c>
      <c r="Q172" s="33">
        <f>'[1]шас тяж'!AY15</f>
        <v>210</v>
      </c>
      <c r="R172" s="33" t="str">
        <f>'[1]шас тяж'!AZ15</f>
        <v>–</v>
      </c>
      <c r="S172" s="34" t="str">
        <f>'[1]шас тяж'!BA15</f>
        <v>МКБ, дв. Cummins ISB6.7E5 300 (Е-5), ТНВД BOSCH, система нейтрализ. ОГ(AdBlue), Common Rail, КОМ ZF с фланцем, выхлоп вверх, УВЭОС</v>
      </c>
    </row>
    <row r="173" spans="1:19" s="21" customFormat="1" ht="38.25" customHeight="1" x14ac:dyDescent="0.2">
      <c r="A173" s="21" t="str">
        <f t="shared" si="10"/>
        <v>053605000039544850</v>
      </c>
      <c r="B173" s="54" t="s">
        <v>186</v>
      </c>
      <c r="C173" s="87">
        <f>VLOOKUP(B173,'[1]шас тяж'!$A$7:$BW$54,2,FALSE)</f>
        <v>2816000</v>
      </c>
      <c r="D173" s="88">
        <f>VLOOKUP(B173,'[1]шас тяж'!$A$6:$BB$41,4,FALSE)</f>
        <v>2876000</v>
      </c>
      <c r="E173" s="36">
        <f t="shared" si="8"/>
        <v>1.0213068181818181</v>
      </c>
      <c r="F173" s="37">
        <f t="shared" si="9"/>
        <v>60000</v>
      </c>
      <c r="G173" s="27" t="str">
        <f>'[1]шас тяж'!AO16</f>
        <v>4х2</v>
      </c>
      <c r="H173" s="28">
        <f>'[1]шас тяж'!AP16</f>
        <v>2</v>
      </c>
      <c r="I173" s="29">
        <f>'[1]шас тяж'!AQ16</f>
        <v>14.025</v>
      </c>
      <c r="J173" s="30">
        <f>'[1]шас тяж'!AR16</f>
        <v>300</v>
      </c>
      <c r="K173" s="30">
        <f>'[1]шас тяж'!AS16</f>
        <v>292</v>
      </c>
      <c r="L173" s="30" t="str">
        <f>'[1]шас тяж'!AT16</f>
        <v>ZF9</v>
      </c>
      <c r="M173" s="31">
        <f>'[1]шас тяж'!AU16</f>
        <v>6.33</v>
      </c>
      <c r="N173" s="30">
        <f>'[1]шас тяж'!AV16</f>
        <v>4670</v>
      </c>
      <c r="O173" s="33" t="str">
        <f>'[1]шас тяж'!AW16</f>
        <v>–</v>
      </c>
      <c r="P173" s="33" t="str">
        <f>'[1]шас тяж'!AX16</f>
        <v>315/80R22,5</v>
      </c>
      <c r="Q173" s="33">
        <f>'[1]шас тяж'!AY16</f>
        <v>210</v>
      </c>
      <c r="R173" s="33" t="str">
        <f>'[1]шас тяж'!AZ16</f>
        <v>–</v>
      </c>
      <c r="S173" s="34" t="str">
        <f>'[1]шас тяж'!BA16</f>
        <v>МКБ, дв. Cummins ISB6.7E5 300 (Е-5), ТНВД BOSCH, система нейтрализ. ОГ(AdBlue), Common Rail, КОМ FH 9767, аэродинам.козырек, выхлоп вверх, УВЭОС</v>
      </c>
    </row>
    <row r="174" spans="1:19" s="21" customFormat="1" ht="42" customHeight="1" x14ac:dyDescent="0.2">
      <c r="B174" s="54" t="s">
        <v>187</v>
      </c>
      <c r="C174" s="87">
        <f>VLOOKUP(B174,[1]шас6х6!$A$6:$BC$43,2,FALSE)</f>
        <v>5071000</v>
      </c>
      <c r="D174" s="88">
        <f>VLOOKUP(B174,[1]шас6х6!$A$6:$AU$44,4,FALSE)</f>
        <v>5170000</v>
      </c>
      <c r="E174" s="36">
        <f>D174/C174</f>
        <v>1.0195227765726682</v>
      </c>
      <c r="F174" s="37">
        <f>D174-C174</f>
        <v>99000</v>
      </c>
      <c r="G174" s="27" t="str">
        <f>[1]шас6х6!AI41</f>
        <v>8х8</v>
      </c>
      <c r="H174" s="27">
        <f>[1]шас6х6!AJ41</f>
        <v>1</v>
      </c>
      <c r="I174" s="27">
        <f>[1]шас6х6!AK41</f>
        <v>16.600000000000001</v>
      </c>
      <c r="J174" s="27">
        <f>[1]шас6х6!AL41</f>
        <v>360</v>
      </c>
      <c r="K174" s="27">
        <f>[1]шас6х6!AM41</f>
        <v>360</v>
      </c>
      <c r="L174" s="27" t="str">
        <f>[1]шас6х6!AN41</f>
        <v>ZF16</v>
      </c>
      <c r="M174" s="27">
        <f>[1]шас6х6!AO41</f>
        <v>5.94</v>
      </c>
      <c r="N174" s="27">
        <f>[1]шас6х6!AP41</f>
        <v>6890</v>
      </c>
      <c r="O174" s="27">
        <f>[1]шас6х6!AQ41</f>
        <v>1</v>
      </c>
      <c r="P174" s="27" t="str">
        <f>[1]шас6х6!AR41</f>
        <v>425/85R21</v>
      </c>
      <c r="Q174" s="27" t="str">
        <f>[1]шас6х6!AS41</f>
        <v>210+350</v>
      </c>
      <c r="R174" s="27" t="str">
        <f>[1]шас6х6!AT41</f>
        <v>─</v>
      </c>
      <c r="S174" s="56" t="str">
        <f>[1]шас6х6!AU41</f>
        <v>МКБ, МОБ, дв. 740.725-360 (Е-5), топл. ап.BOSCH, система нейтрализ. ОГ(AdBlue), Common Rail, выхлоп вверх, аэродин. козырек, ДЗК, рестайлинг-2, кондиционер, РК621, УВЭОС</v>
      </c>
    </row>
    <row r="175" spans="1:19" s="21" customFormat="1" ht="25.5" customHeight="1" x14ac:dyDescent="0.2">
      <c r="A175" s="21" t="str">
        <f t="shared" si="10"/>
        <v>063501000030255250</v>
      </c>
      <c r="B175" s="54" t="s">
        <v>188</v>
      </c>
      <c r="C175" s="87">
        <f>VLOOKUP(B175,[1]шас6х6!$A$6:$BC$43,2,FALSE)</f>
        <v>4911000</v>
      </c>
      <c r="D175" s="88">
        <f>VLOOKUP(B175,[1]шас6х6!$A$6:$AU$44,4,FALSE)</f>
        <v>5010000</v>
      </c>
      <c r="E175" s="36">
        <f t="shared" si="8"/>
        <v>1.0201588271227855</v>
      </c>
      <c r="F175" s="37">
        <f t="shared" si="9"/>
        <v>99000</v>
      </c>
      <c r="G175" s="27" t="str">
        <f>[1]шас6х6!AI42</f>
        <v>8х8</v>
      </c>
      <c r="H175" s="28">
        <f>[1]шас6х6!AJ42</f>
        <v>1</v>
      </c>
      <c r="I175" s="29">
        <f>[1]шас6х6!AK42</f>
        <v>16.600000000000001</v>
      </c>
      <c r="J175" s="30">
        <f>[1]шас6х6!AL42</f>
        <v>360</v>
      </c>
      <c r="K175" s="30">
        <f>[1]шас6х6!AM42</f>
        <v>360</v>
      </c>
      <c r="L175" s="30" t="str">
        <f>[1]шас6х6!AN42</f>
        <v>ZF16</v>
      </c>
      <c r="M175" s="31">
        <f>[1]шас6х6!AO42</f>
        <v>5.94</v>
      </c>
      <c r="N175" s="30">
        <f>[1]шас6х6!AP42</f>
        <v>6890</v>
      </c>
      <c r="O175" s="33">
        <f>[1]шас6х6!AQ42</f>
        <v>1</v>
      </c>
      <c r="P175" s="33" t="str">
        <f>[1]шас6х6!AR42</f>
        <v>425/85R21</v>
      </c>
      <c r="Q175" s="33" t="str">
        <f>[1]шас6х6!AS42</f>
        <v>210+350</v>
      </c>
      <c r="R175" s="33" t="str">
        <f>[1]шас6х6!AT42</f>
        <v>─</v>
      </c>
      <c r="S175" s="34" t="str">
        <f>[1]шас6х6!AU42</f>
        <v>МКБ, МОБ, дв. 740.725-360 (Е-5), топл. ап.BOSCH, система нейтрализ. ОГ(AdBlue), Common Rail, выхлоп вверх, аэродин. козырек, ДЗК, РК 65111, УВЭОС</v>
      </c>
    </row>
    <row r="176" spans="1:19" s="21" customFormat="1" ht="38.25" customHeight="1" x14ac:dyDescent="0.2">
      <c r="A176" s="21" t="str">
        <f t="shared" si="10"/>
        <v>063501000039605150</v>
      </c>
      <c r="B176" s="54" t="s">
        <v>189</v>
      </c>
      <c r="C176" s="87">
        <f>VLOOKUP(B176,[1]шас6х6!$A$6:$BC$43,2,FALSE)</f>
        <v>4845000</v>
      </c>
      <c r="D176" s="88">
        <f>VLOOKUP(B176,[1]шас6х6!$A$6:$AU$44,4,FALSE)</f>
        <v>4938000</v>
      </c>
      <c r="E176" s="36">
        <f t="shared" si="8"/>
        <v>1.0191950464396284</v>
      </c>
      <c r="F176" s="37">
        <f t="shared" si="9"/>
        <v>93000</v>
      </c>
      <c r="G176" s="27" t="str">
        <f>[1]шас6х6!AI43</f>
        <v>8х8</v>
      </c>
      <c r="H176" s="28">
        <f>[1]шас6х6!AJ43</f>
        <v>1</v>
      </c>
      <c r="I176" s="29">
        <f>[1]шас6х6!AK43</f>
        <v>17</v>
      </c>
      <c r="J176" s="30">
        <f>[1]шас6х6!AL43</f>
        <v>320</v>
      </c>
      <c r="K176" s="30">
        <f>[1]шас6х6!AM43</f>
        <v>320</v>
      </c>
      <c r="L176" s="30" t="str">
        <f>[1]шас6х6!AN43</f>
        <v>ZF16</v>
      </c>
      <c r="M176" s="31">
        <f>[1]шас6х6!AO43</f>
        <v>6.53</v>
      </c>
      <c r="N176" s="30">
        <f>[1]шас6х6!AP43</f>
        <v>6760</v>
      </c>
      <c r="O176" s="33" t="str">
        <f>[1]шас6х6!AQ43</f>
        <v>─</v>
      </c>
      <c r="P176" s="33" t="str">
        <f>[1]шас6х6!AR43</f>
        <v>425/85R21</v>
      </c>
      <c r="Q176" s="33">
        <f>[1]шас6х6!AS43</f>
        <v>210</v>
      </c>
      <c r="R176" s="33" t="str">
        <f>[1]шас6х6!AT43</f>
        <v>─</v>
      </c>
      <c r="S176" s="34" t="str">
        <f>[1]шас6х6!AU43</f>
        <v>дв. КАМАЗ-740.715-320 (E-5), топл. ап.BOSCH,  КОМ ZF с фланцем, выхлоп вверх, система нейтрализ. ОГ(AdBlue), Common Rail, РК КАМАЗ 65111, УВЭОС</v>
      </c>
    </row>
    <row r="177" spans="1:19" s="21" customFormat="1" ht="25.5" customHeight="1" x14ac:dyDescent="0.2">
      <c r="A177" s="21" t="str">
        <f>"0"&amp;LEFT(B177,FIND("-",B177)-1)&amp;LEFT("00000000",8-ABS(IFERROR(FIND("-",B177,FIND("-",B177)+1),0)-FIND("-",B177))+1+IF(FIND("-",B177)=5,1,0))&amp;RIGHT(LEFT(B177,IFERROR(FIND("-",B177,FIND("-",B177)+1),0)-1),LEN(LEFT(B177,IFERROR(FIND("-",B177,FIND("-",B177)+1),0)-1))-FIND("-",B177))&amp;RIGHT(LEFT(B177,IFERROR(FIND("-",B177,FIND("-",B177)+1),0)+2),2)&amp;"50"</f>
        <v>065111000030204850</v>
      </c>
      <c r="B177" s="54" t="s">
        <v>190</v>
      </c>
      <c r="C177" s="87">
        <f>VLOOKUP(B177,'[1]65111'!$A$6:$AT$10,2,FALSE)</f>
        <v>3777000</v>
      </c>
      <c r="D177" s="88">
        <f>VLOOKUP(B177,'[1]65111'!$A$6:$AG$10,4,FALSE)</f>
        <v>3856000</v>
      </c>
      <c r="E177" s="36">
        <f>D177/C177</f>
        <v>1.020916070955785</v>
      </c>
      <c r="F177" s="37">
        <f>D177-C177</f>
        <v>79000</v>
      </c>
      <c r="G177" s="27" t="str">
        <f>'[1]65111'!U7</f>
        <v>6х6</v>
      </c>
      <c r="H177" s="28">
        <f>'[1]65111'!V7</f>
        <v>2</v>
      </c>
      <c r="I177" s="29">
        <f>'[1]65111'!W7</f>
        <v>16.46</v>
      </c>
      <c r="J177" s="30">
        <f>'[1]65111'!X7</f>
        <v>300</v>
      </c>
      <c r="K177" s="30">
        <f>'[1]65111'!Y7</f>
        <v>292</v>
      </c>
      <c r="L177" s="30" t="str">
        <f>'[1]65111'!Z7</f>
        <v>ZF9</v>
      </c>
      <c r="M177" s="31">
        <f>'[1]65111'!AA7</f>
        <v>6.53</v>
      </c>
      <c r="N177" s="30">
        <f>'[1]65111'!AB7</f>
        <v>4925</v>
      </c>
      <c r="O177" s="33" t="str">
        <f>'[1]65111'!AC7</f>
        <v>─</v>
      </c>
      <c r="P177" s="33" t="str">
        <f>'[1]65111'!AD7</f>
        <v>11.00R20 11R22,5</v>
      </c>
      <c r="Q177" s="33" t="str">
        <f>'[1]65111'!AE7</f>
        <v>2х210</v>
      </c>
      <c r="R177" s="33" t="str">
        <f>'[1]65111'!AF7</f>
        <v>шк-пет.</v>
      </c>
      <c r="S177" s="34" t="str">
        <f>'[1]65111'!AG7</f>
        <v>МКБ, дв. Cummins ISB6.7E5 300 (Е-5), ТНВД BOSCH, система нейтрализ. ОГ(AdBlue), аэродинамич.козырек, боковая защита, Common Rail, КОМ ZF с насосом, тахограф российского стандарта с блоком СКЗИ, УВЭОС</v>
      </c>
    </row>
    <row r="178" spans="1:19" s="21" customFormat="1" ht="25.5" customHeight="1" x14ac:dyDescent="0.2">
      <c r="A178" s="21" t="str">
        <f t="shared" si="10"/>
        <v>065111000039605050</v>
      </c>
      <c r="B178" s="54" t="s">
        <v>191</v>
      </c>
      <c r="C178" s="87">
        <f>VLOOKUP(B178,'[1]65111'!$A$6:$AT$10,2,FALSE)</f>
        <v>3696000</v>
      </c>
      <c r="D178" s="88">
        <f>VLOOKUP(B178,'[1]65111'!$A$6:$AG$10,4,FALSE)</f>
        <v>3761000</v>
      </c>
      <c r="E178" s="36">
        <f>D178/C178</f>
        <v>1.01758658008658</v>
      </c>
      <c r="F178" s="37">
        <f>D178-C178</f>
        <v>65000</v>
      </c>
      <c r="G178" s="27" t="str">
        <f>'[1]65111'!U8</f>
        <v>6х6</v>
      </c>
      <c r="H178" s="28">
        <f>'[1]65111'!V8</f>
        <v>2</v>
      </c>
      <c r="I178" s="29">
        <f>'[1]65111'!W8</f>
        <v>16.704999999999998</v>
      </c>
      <c r="J178" s="30">
        <f>'[1]65111'!X8</f>
        <v>300</v>
      </c>
      <c r="K178" s="30">
        <f>'[1]65111'!Y8</f>
        <v>300</v>
      </c>
      <c r="L178" s="30" t="str">
        <f>'[1]65111'!Z8</f>
        <v>ZF9</v>
      </c>
      <c r="M178" s="31">
        <f>'[1]65111'!AA8</f>
        <v>4.9800000000000004</v>
      </c>
      <c r="N178" s="30">
        <f>'[1]65111'!AB8</f>
        <v>6070</v>
      </c>
      <c r="O178" s="33" t="str">
        <f>'[1]65111'!AC8</f>
        <v>─</v>
      </c>
      <c r="P178" s="33" t="str">
        <f>'[1]65111'!AD8</f>
        <v>11.00R20 11R22,5</v>
      </c>
      <c r="Q178" s="33">
        <f>'[1]65111'!AE8</f>
        <v>210</v>
      </c>
      <c r="R178" s="33" t="str">
        <f>'[1]65111'!AF8</f>
        <v>шк-пет.</v>
      </c>
      <c r="S178" s="34" t="str">
        <f>'[1]65111'!AG8</f>
        <v>МКБ, дв. КАМАЗ 740.705-300 (Е-5), ТНВД BOSCH, система нейтрализ. ОГ(AdBlue), Common Rail, МОБ, аэродинамич.козырек, УВЭОС</v>
      </c>
    </row>
    <row r="179" spans="1:19" s="21" customFormat="1" ht="25.5" customHeight="1" x14ac:dyDescent="0.2">
      <c r="A179" s="21" t="str">
        <f t="shared" si="10"/>
        <v>065111000030905050</v>
      </c>
      <c r="B179" s="54" t="s">
        <v>192</v>
      </c>
      <c r="C179" s="87">
        <f>VLOOKUP(B179,'[1]65111'!$A$6:$AT$10,2,FALSE)</f>
        <v>3723000</v>
      </c>
      <c r="D179" s="88">
        <f>VLOOKUP(B179,'[1]65111'!$A$6:$AG$10,4,FALSE)</f>
        <v>3788000</v>
      </c>
      <c r="E179" s="36">
        <f t="shared" si="8"/>
        <v>1.0174590384098845</v>
      </c>
      <c r="F179" s="37">
        <f t="shared" si="9"/>
        <v>65000</v>
      </c>
      <c r="G179" s="27" t="str">
        <f>'[1]65111'!U9</f>
        <v>6х6</v>
      </c>
      <c r="H179" s="28">
        <f>'[1]65111'!V9</f>
        <v>2</v>
      </c>
      <c r="I179" s="29">
        <f>'[1]65111'!W9</f>
        <v>16.46</v>
      </c>
      <c r="J179" s="30">
        <f>'[1]65111'!X9</f>
        <v>300</v>
      </c>
      <c r="K179" s="30">
        <f>'[1]65111'!Y9</f>
        <v>300</v>
      </c>
      <c r="L179" s="30" t="str">
        <f>'[1]65111'!Z9</f>
        <v>ZF9</v>
      </c>
      <c r="M179" s="31">
        <f>'[1]65111'!AA9</f>
        <v>4.9800000000000004</v>
      </c>
      <c r="N179" s="30">
        <f>'[1]65111'!AB9</f>
        <v>6665</v>
      </c>
      <c r="O179" s="33" t="str">
        <f>'[1]65111'!AC9</f>
        <v>─</v>
      </c>
      <c r="P179" s="33" t="str">
        <f>'[1]65111'!AD9</f>
        <v>11.00R20 11R22,5</v>
      </c>
      <c r="Q179" s="33" t="str">
        <f>'[1]65111'!AE9</f>
        <v>210+350</v>
      </c>
      <c r="R179" s="33" t="str">
        <f>'[1]65111'!AF9</f>
        <v>шк-пет.</v>
      </c>
      <c r="S179" s="34" t="str">
        <f>'[1]65111'!AG9</f>
        <v>МКБ, дв. КАМАЗ 740.705-300 (Е-5), ТНВД BOSCH, система нейтрализ. ОГ(AdBlue), Common Rail, МОБ, аэродинамич.козырек,  УВЭОС</v>
      </c>
    </row>
    <row r="180" spans="1:19" s="21" customFormat="1" ht="38.25" customHeight="1" x14ac:dyDescent="0.2">
      <c r="A180" s="21" t="str">
        <f t="shared" si="10"/>
        <v>065115000030524850</v>
      </c>
      <c r="B180" s="54" t="s">
        <v>193</v>
      </c>
      <c r="C180" s="87">
        <f>VLOOKUP(B180,[1]шас6х4!$A$6:$BF$50,2,FALSE)</f>
        <v>3420000</v>
      </c>
      <c r="D180" s="88">
        <f>VLOOKUP(B180,[1]шас6х4!$A$6:$AR$58,4,FALSE)</f>
        <v>3484000</v>
      </c>
      <c r="E180" s="36">
        <f t="shared" si="8"/>
        <v>1.0187134502923976</v>
      </c>
      <c r="F180" s="37">
        <f t="shared" si="9"/>
        <v>64000</v>
      </c>
      <c r="G180" s="27" t="str">
        <f>[1]шас6х4!AF13</f>
        <v>6х4</v>
      </c>
      <c r="H180" s="28">
        <f>[1]шас6х4!AG13</f>
        <v>2</v>
      </c>
      <c r="I180" s="29">
        <f>[1]шас6х4!AH13</f>
        <v>14.87</v>
      </c>
      <c r="J180" s="30">
        <f>[1]шас6х4!AI13</f>
        <v>300</v>
      </c>
      <c r="K180" s="30">
        <f>[1]шас6х4!AJ13</f>
        <v>292</v>
      </c>
      <c r="L180" s="30" t="str">
        <f>[1]шас6х4!AK13</f>
        <v>ZF9</v>
      </c>
      <c r="M180" s="31">
        <f>[1]шас6х4!AL13</f>
        <v>5.94</v>
      </c>
      <c r="N180" s="30">
        <f>[1]шас6х4!AM13</f>
        <v>5640</v>
      </c>
      <c r="O180" s="33">
        <f>[1]шас6х4!AN13</f>
        <v>1</v>
      </c>
      <c r="P180" s="33" t="str">
        <f>[1]шас6х4!AO13</f>
        <v>10.00R20 11R22,5</v>
      </c>
      <c r="Q180" s="33">
        <f>[1]шас6х4!AP13</f>
        <v>350</v>
      </c>
      <c r="R180" s="33" t="str">
        <f>[1]шас6х4!AQ13</f>
        <v>шк-пет.</v>
      </c>
      <c r="S180" s="34" t="str">
        <f>[1]шас6х4!AR13</f>
        <v xml:space="preserve">МКБ, МОБ, дв. Cummins ISB6.7E5 300 (Е-5), ТНВД BOSCH, система нейтрализ. ОГ(AdBlue), Common Rail, ДЗК, аэродинам.козырек, тахограф российского стандарта с блоком СКЗИ, УВЭОС </v>
      </c>
    </row>
    <row r="181" spans="1:19" s="21" customFormat="1" ht="38.25" customHeight="1" x14ac:dyDescent="0.2">
      <c r="A181" s="21" t="str">
        <f>"0"&amp;LEFT(B181,FIND("-",B181)-1)&amp;LEFT("00000000",8-ABS(IFERROR(FIND("-",B181,FIND("-",B181)+1),0)-FIND("-",B181))+1+IF(FIND("-",B181)=5,1,0))&amp;RIGHT(LEFT(B181,IFERROR(FIND("-",B181,FIND("-",B181)+1),0)-1),LEN(LEFT(B181,IFERROR(FIND("-",B181,FIND("-",B181)+1),0)-1))-FIND("-",B181))&amp;RIGHT(LEFT(B181,IFERROR(FIND("-",B181,FIND("-",B181)+1),0)+2),2)&amp;"50"</f>
        <v>065115007730525050</v>
      </c>
      <c r="B181" s="54" t="s">
        <v>194</v>
      </c>
      <c r="C181" s="87">
        <f>VLOOKUP(B181,[1]шас6х4!$A$6:$BF$50,2,FALSE)</f>
        <v>3313000</v>
      </c>
      <c r="D181" s="88">
        <f>VLOOKUP(B181,[1]шас6х4!$A$6:$AR$58,4,FALSE)</f>
        <v>3377000</v>
      </c>
      <c r="E181" s="36">
        <f>D181/C181</f>
        <v>1.0193178388167823</v>
      </c>
      <c r="F181" s="37">
        <f>D181-C181</f>
        <v>64000</v>
      </c>
      <c r="G181" s="27" t="str">
        <f>[1]шас6х4!AF14</f>
        <v>6х4</v>
      </c>
      <c r="H181" s="28">
        <f>[1]шас6х4!AG14</f>
        <v>2</v>
      </c>
      <c r="I181" s="29">
        <f>[1]шас6х4!AH14</f>
        <v>14.31</v>
      </c>
      <c r="J181" s="30">
        <f>[1]шас6х4!AI14</f>
        <v>300</v>
      </c>
      <c r="K181" s="30">
        <f>[1]шас6х4!AJ14</f>
        <v>300</v>
      </c>
      <c r="L181" s="30">
        <f>[1]шас6х4!AK14</f>
        <v>154</v>
      </c>
      <c r="M181" s="31">
        <f>[1]шас6х4!AL14</f>
        <v>4.9800000000000004</v>
      </c>
      <c r="N181" s="30">
        <f>[1]шас6х4!AM14</f>
        <v>5755</v>
      </c>
      <c r="O181" s="33">
        <f>[1]шас6х4!AN14</f>
        <v>1</v>
      </c>
      <c r="P181" s="33" t="str">
        <f>[1]шас6х4!AO14</f>
        <v>10.00R20 11R22,5</v>
      </c>
      <c r="Q181" s="33">
        <f>[1]шас6х4!AP14</f>
        <v>350</v>
      </c>
      <c r="R181" s="33" t="str">
        <f>[1]шас6х4!AQ14</f>
        <v>шк-пет.</v>
      </c>
      <c r="S181" s="34" t="str">
        <f>[1]шас6х4!AR14</f>
        <v xml:space="preserve">МКБ, МОБ, дв. КАМАЗ 740.705-300 (Е-5), ТНВД BOSCH, система нейтрализ. ОГ(AdBlue), Common Rail, ДЗК, аэродинам.козырек, УВЭОС </v>
      </c>
    </row>
    <row r="182" spans="1:19" s="21" customFormat="1" ht="38.25" customHeight="1" x14ac:dyDescent="0.2">
      <c r="A182" s="21" t="str">
        <f t="shared" si="10"/>
        <v>065115000030525050</v>
      </c>
      <c r="B182" s="54" t="s">
        <v>195</v>
      </c>
      <c r="C182" s="87">
        <f>VLOOKUP(B182,[1]шас6х4!$A$6:$BF$50,2,FALSE)</f>
        <v>3420000</v>
      </c>
      <c r="D182" s="88">
        <f>VLOOKUP(B182,[1]шас6х4!$A$6:$AR$58,4,FALSE)</f>
        <v>3484000</v>
      </c>
      <c r="E182" s="36">
        <f t="shared" si="8"/>
        <v>1.0187134502923976</v>
      </c>
      <c r="F182" s="37">
        <f t="shared" si="9"/>
        <v>64000</v>
      </c>
      <c r="G182" s="27" t="str">
        <f>[1]шас6х4!AF15</f>
        <v>6х4</v>
      </c>
      <c r="H182" s="28">
        <f>[1]шас6х4!AG15</f>
        <v>2</v>
      </c>
      <c r="I182" s="29">
        <f>[1]шас6х4!AH15</f>
        <v>14.31</v>
      </c>
      <c r="J182" s="30">
        <f>[1]шас6х4!AI15</f>
        <v>300</v>
      </c>
      <c r="K182" s="30">
        <f>[1]шас6х4!AJ15</f>
        <v>300</v>
      </c>
      <c r="L182" s="30" t="str">
        <f>[1]шас6х4!AK15</f>
        <v>ZF9</v>
      </c>
      <c r="M182" s="31">
        <f>[1]шас6х4!AL15</f>
        <v>4.9800000000000004</v>
      </c>
      <c r="N182" s="30">
        <f>[1]шас6х4!AM15</f>
        <v>5755</v>
      </c>
      <c r="O182" s="33">
        <f>[1]шас6х4!AN15</f>
        <v>1</v>
      </c>
      <c r="P182" s="33" t="str">
        <f>[1]шас6х4!AO15</f>
        <v>10.00R20 11R22,5</v>
      </c>
      <c r="Q182" s="33">
        <f>[1]шас6х4!AP15</f>
        <v>350</v>
      </c>
      <c r="R182" s="33" t="str">
        <f>[1]шас6х4!AQ15</f>
        <v>шк-пет.</v>
      </c>
      <c r="S182" s="34" t="str">
        <f>[1]шас6х4!AR15</f>
        <v xml:space="preserve">МКБ, МОБ, дв. КАМАЗ 740.705-300 (Е-5), ТНВД BOSCH, система нейтрализ. ОГ(AdBlue), Common Rail, ДЗК, аэродинам.козырек, тахограф российского стандарта с блоком СКЗИ, УВЭОС </v>
      </c>
    </row>
    <row r="183" spans="1:19" s="21" customFormat="1" ht="38.25" customHeight="1" x14ac:dyDescent="0.2">
      <c r="A183" s="21" t="str">
        <f t="shared" si="10"/>
        <v>065115000030604850</v>
      </c>
      <c r="B183" s="54" t="s">
        <v>196</v>
      </c>
      <c r="C183" s="87">
        <f>VLOOKUP(B183,[1]шас6х4!$A$6:$BF$50,2,FALSE)</f>
        <v>3539000</v>
      </c>
      <c r="D183" s="88">
        <f>VLOOKUP(B183,[1]шас6х4!$A$6:$AR$58,4,FALSE)</f>
        <v>3609000</v>
      </c>
      <c r="E183" s="36">
        <f t="shared" si="8"/>
        <v>1.0197795987567109</v>
      </c>
      <c r="F183" s="37">
        <f t="shared" si="9"/>
        <v>70000</v>
      </c>
      <c r="G183" s="27" t="str">
        <f>[1]шас6х4!AF16</f>
        <v>6х4</v>
      </c>
      <c r="H183" s="28">
        <f>[1]шас6х4!AG16</f>
        <v>2</v>
      </c>
      <c r="I183" s="29">
        <f>[1]шас6х4!AH16</f>
        <v>17.75</v>
      </c>
      <c r="J183" s="30">
        <f>[1]шас6х4!AI16</f>
        <v>300</v>
      </c>
      <c r="K183" s="30">
        <f>[1]шас6х4!AJ16</f>
        <v>292</v>
      </c>
      <c r="L183" s="30" t="str">
        <f>[1]шас6х4!AK16</f>
        <v>ZF9</v>
      </c>
      <c r="M183" s="31">
        <f>[1]шас6х4!AL16</f>
        <v>5.94</v>
      </c>
      <c r="N183" s="30">
        <f>[1]шас6х4!AM16</f>
        <v>5770</v>
      </c>
      <c r="O183" s="33" t="str">
        <f>[1]шас6х4!AN16</f>
        <v>─</v>
      </c>
      <c r="P183" s="33" t="str">
        <f>[1]шас6х4!AO16</f>
        <v>11.00R20 11R22,5</v>
      </c>
      <c r="Q183" s="33">
        <f>[1]шас6х4!AP16</f>
        <v>500</v>
      </c>
      <c r="R183" s="33" t="str">
        <f>[1]шас6х4!AQ16</f>
        <v>шк-пет.</v>
      </c>
      <c r="S183" s="34" t="str">
        <f>[1]шас6х4!AR16</f>
        <v xml:space="preserve">МКБ, МОБ, дв. Cummins ISB6.7E5 300 (Е-5), ТНВД BOSCH, система нейтрализ. ОГ(AdBlue), Common Rail,  КОМ ZF с насосом, ДЗК, аэродинам.козырек, боковая защита, тахограф российского стандарта с блоком СКЗИ, УВЭОС </v>
      </c>
    </row>
    <row r="184" spans="1:19" s="21" customFormat="1" ht="38.25" customHeight="1" x14ac:dyDescent="0.2">
      <c r="A184" s="21" t="str">
        <f t="shared" si="10"/>
        <v>065115000030634850</v>
      </c>
      <c r="B184" s="54" t="s">
        <v>197</v>
      </c>
      <c r="C184" s="87">
        <f>VLOOKUP(B184,[1]шас6х4!$A$6:$BF$50,2,FALSE)</f>
        <v>3578000</v>
      </c>
      <c r="D184" s="88">
        <f>VLOOKUP(B184,[1]шас6х4!$A$6:$AR$58,4,FALSE)</f>
        <v>3656000</v>
      </c>
      <c r="E184" s="36">
        <f t="shared" si="8"/>
        <v>1.0217998882057016</v>
      </c>
      <c r="F184" s="37">
        <f t="shared" si="9"/>
        <v>78000</v>
      </c>
      <c r="G184" s="27" t="str">
        <f>[1]шас6х4!AF17</f>
        <v>6х4</v>
      </c>
      <c r="H184" s="28">
        <f>[1]шас6х4!AG17</f>
        <v>2</v>
      </c>
      <c r="I184" s="29">
        <f>[1]шас6х4!AH17</f>
        <v>17.75</v>
      </c>
      <c r="J184" s="30">
        <f>[1]шас6х4!AI17</f>
        <v>300</v>
      </c>
      <c r="K184" s="30">
        <f>[1]шас6х4!AJ17</f>
        <v>292</v>
      </c>
      <c r="L184" s="30" t="str">
        <f>[1]шас6х4!AK17</f>
        <v>ZF9</v>
      </c>
      <c r="M184" s="31">
        <f>[1]шас6х4!AL17</f>
        <v>5.94</v>
      </c>
      <c r="N184" s="30">
        <f>[1]шас6х4!AM17</f>
        <v>5105</v>
      </c>
      <c r="O184" s="33">
        <f>[1]шас6х4!AN17</f>
        <v>1</v>
      </c>
      <c r="P184" s="33" t="str">
        <f>[1]шас6х4!AO17</f>
        <v>11.00R20 11R22,5</v>
      </c>
      <c r="Q184" s="33">
        <f>[1]шас6х4!AP17</f>
        <v>500</v>
      </c>
      <c r="R184" s="33" t="str">
        <f>[1]шас6х4!AQ17</f>
        <v>шк-пет.</v>
      </c>
      <c r="S184" s="34" t="str">
        <f>[1]шас6х4!AR17</f>
        <v xml:space="preserve">МКБ, МОБ, дв. Cummins ISB6.7E5 300 (Е-5), ТНВД BOSCH, система нейтрализ. ОГ(AdBlue), Common Rail, КОМ ZF с насосом, ДЗК, аэродинам.козырек, боковая защита, тахограф российского стандарта с блоком СКЗИ, УВЭОС  </v>
      </c>
    </row>
    <row r="185" spans="1:19" s="21" customFormat="1" ht="38.25" customHeight="1" x14ac:dyDescent="0.2">
      <c r="A185" s="21" t="str">
        <f>"0"&amp;LEFT(B185,FIND("-",B185)-1)&amp;LEFT("00000000",8-ABS(IFERROR(FIND("-",B185,FIND("-",B185)+1),0)-FIND("-",B185))+1+IF(FIND("-",B185)=5,1,0))&amp;RIGHT(LEFT(B185,IFERROR(FIND("-",B185,FIND("-",B185)+1),0)-1),LEN(LEFT(B185,IFERROR(FIND("-",B185,FIND("-",B185)+1),0)-1))-FIND("-",B185))&amp;RIGHT(LEFT(B185,IFERROR(FIND("-",B185,FIND("-",B185)+1),0)+2),2)&amp;"50"</f>
        <v>065115007730635050</v>
      </c>
      <c r="B185" s="54" t="s">
        <v>198</v>
      </c>
      <c r="C185" s="87">
        <f>VLOOKUP(B185,[1]шас6х4!$A$6:$BF$50,2,FALSE)</f>
        <v>3474000</v>
      </c>
      <c r="D185" s="88">
        <f>VLOOKUP(B185,[1]шас6х4!$A$6:$AR$58,4,FALSE)</f>
        <v>3552000</v>
      </c>
      <c r="E185" s="36">
        <f>D185/C185</f>
        <v>1.0224525043177892</v>
      </c>
      <c r="F185" s="37">
        <f>D185-C185</f>
        <v>78000</v>
      </c>
      <c r="G185" s="27" t="str">
        <f>[1]шас6х4!AF18</f>
        <v>6х4</v>
      </c>
      <c r="H185" s="28">
        <f>[1]шас6х4!AG18</f>
        <v>2</v>
      </c>
      <c r="I185" s="29">
        <f>[1]шас6х4!AH18</f>
        <v>17.25</v>
      </c>
      <c r="J185" s="30">
        <f>[1]шас6х4!AI18</f>
        <v>300</v>
      </c>
      <c r="K185" s="30">
        <f>[1]шас6х4!AJ18</f>
        <v>300</v>
      </c>
      <c r="L185" s="30">
        <f>[1]шас6х4!AK18</f>
        <v>154</v>
      </c>
      <c r="M185" s="31">
        <f>[1]шас6х4!AL18</f>
        <v>4.9800000000000004</v>
      </c>
      <c r="N185" s="30">
        <f>[1]шас6х4!AM18</f>
        <v>5090</v>
      </c>
      <c r="O185" s="33">
        <f>[1]шас6х4!AN18</f>
        <v>1</v>
      </c>
      <c r="P185" s="33" t="str">
        <f>[1]шас6х4!AO18</f>
        <v>11.00R20 11R22,5</v>
      </c>
      <c r="Q185" s="33">
        <f>[1]шас6х4!AP18</f>
        <v>500</v>
      </c>
      <c r="R185" s="33" t="str">
        <f>[1]шас6х4!AQ18</f>
        <v>шк-пет.</v>
      </c>
      <c r="S185" s="34" t="str">
        <f>[1]шас6х4!AR18</f>
        <v xml:space="preserve">МКБ, МОБ, дв. КАМАЗ 740.705-300 (Е-5), ТНВД BOSCH, система нейтрализ. ОГ(AdBlue), Common Rail,  КОМ ZF с насосом, аэродинам.козырек, ДЗК, боковая защита, УВЭОС </v>
      </c>
    </row>
    <row r="186" spans="1:19" s="21" customFormat="1" ht="38.25" customHeight="1" x14ac:dyDescent="0.2">
      <c r="A186" s="21" t="str">
        <f t="shared" si="10"/>
        <v>065115000030635050</v>
      </c>
      <c r="B186" s="54" t="s">
        <v>199</v>
      </c>
      <c r="C186" s="87">
        <f>VLOOKUP(B186,[1]шас6х4!$A$6:$BF$50,2,FALSE)</f>
        <v>3581000</v>
      </c>
      <c r="D186" s="88">
        <f>VLOOKUP(B186,[1]шас6х4!$A$6:$AR$58,4,FALSE)</f>
        <v>3659000</v>
      </c>
      <c r="E186" s="36">
        <f t="shared" si="8"/>
        <v>1.0217816252443452</v>
      </c>
      <c r="F186" s="37">
        <f t="shared" si="9"/>
        <v>78000</v>
      </c>
      <c r="G186" s="27" t="str">
        <f>[1]шас6х4!AF19</f>
        <v>6х4</v>
      </c>
      <c r="H186" s="28">
        <f>[1]шас6х4!AG19</f>
        <v>2</v>
      </c>
      <c r="I186" s="29">
        <f>[1]шас6х4!AH19</f>
        <v>17.25</v>
      </c>
      <c r="J186" s="30">
        <f>[1]шас6х4!AI19</f>
        <v>300</v>
      </c>
      <c r="K186" s="30">
        <f>[1]шас6х4!AJ19</f>
        <v>300</v>
      </c>
      <c r="L186" s="30" t="str">
        <f>[1]шас6х4!AK19</f>
        <v>ZF9</v>
      </c>
      <c r="M186" s="31">
        <f>[1]шас6х4!AL19</f>
        <v>4.9800000000000004</v>
      </c>
      <c r="N186" s="30">
        <f>[1]шас6х4!AM19</f>
        <v>5090</v>
      </c>
      <c r="O186" s="33">
        <f>[1]шас6х4!AN19</f>
        <v>1</v>
      </c>
      <c r="P186" s="33" t="str">
        <f>[1]шас6х4!AO19</f>
        <v>11.00R20 11R22,5</v>
      </c>
      <c r="Q186" s="33">
        <f>[1]шас6х4!AP19</f>
        <v>500</v>
      </c>
      <c r="R186" s="33" t="str">
        <f>[1]шас6х4!AQ19</f>
        <v>шк-пет.</v>
      </c>
      <c r="S186" s="34" t="str">
        <f>[1]шас6х4!AR19</f>
        <v xml:space="preserve">МКБ, МОБ, дв. КАМАЗ 740.705-300 (Е-5), ТНВД BOSCH, система нейтрализ. ОГ(AdBlue), Common Rail,  КОМ ZF с насосом, аэродинам.козырек, ДЗК, боковая защита, тахограф российского стандарта с блоком СКЗИ, УВЭОС </v>
      </c>
    </row>
    <row r="187" spans="1:19" s="21" customFormat="1" ht="38.25" customHeight="1" x14ac:dyDescent="0.2">
      <c r="A187" s="21" t="str">
        <f t="shared" si="10"/>
        <v>065115000030644850</v>
      </c>
      <c r="B187" s="54" t="s">
        <v>200</v>
      </c>
      <c r="C187" s="87">
        <f>VLOOKUP(B187,[1]шас6х4!$A$6:$BF$50,2,FALSE)</f>
        <v>3467000</v>
      </c>
      <c r="D187" s="88">
        <f>VLOOKUP(B187,[1]шас6х4!$A$6:$AR$58,4,FALSE)</f>
        <v>3523000</v>
      </c>
      <c r="E187" s="36">
        <f t="shared" si="8"/>
        <v>1.0161522930487452</v>
      </c>
      <c r="F187" s="37">
        <f t="shared" si="9"/>
        <v>56000</v>
      </c>
      <c r="G187" s="27" t="str">
        <f>[1]шас6х4!AF20</f>
        <v>6х4</v>
      </c>
      <c r="H187" s="28">
        <f>[1]шас6х4!AG20</f>
        <v>2</v>
      </c>
      <c r="I187" s="29">
        <f>[1]шас6х4!AH20</f>
        <v>17.899999999999999</v>
      </c>
      <c r="J187" s="30">
        <f>[1]шас6х4!AI20</f>
        <v>300</v>
      </c>
      <c r="K187" s="30">
        <f>[1]шас6х4!AJ20</f>
        <v>292</v>
      </c>
      <c r="L187" s="30" t="str">
        <f>[1]шас6х4!AK20</f>
        <v>ZF9</v>
      </c>
      <c r="M187" s="31">
        <f>[1]шас6х4!AL20</f>
        <v>5.43</v>
      </c>
      <c r="N187" s="30">
        <f>[1]шас6х4!AM20</f>
        <v>5780</v>
      </c>
      <c r="O187" s="33" t="str">
        <f>[1]шас6х4!AN20</f>
        <v>─</v>
      </c>
      <c r="P187" s="33" t="str">
        <f>[1]шас6х4!AO20</f>
        <v>11.00R20 11R22,5</v>
      </c>
      <c r="Q187" s="33">
        <f>[1]шас6х4!AP20</f>
        <v>210</v>
      </c>
      <c r="R187" s="33" t="str">
        <f>[1]шас6х4!AQ20</f>
        <v>─</v>
      </c>
      <c r="S187" s="34" t="str">
        <f>[1]шас6х4!AR20</f>
        <v xml:space="preserve">МКБ, МОБ, дв. Cummins ISB6.7E5 300 (Е-5), ТНВД BOSCH, система нейтрализ. ОГ(AdBlue), Common Rail, ДЗК, аэродинам.козырек, УВЭОС </v>
      </c>
    </row>
    <row r="188" spans="1:19" s="21" customFormat="1" ht="38.25" customHeight="1" x14ac:dyDescent="0.2">
      <c r="A188" s="21" t="str">
        <f t="shared" si="10"/>
        <v>065115000030814850</v>
      </c>
      <c r="B188" s="54" t="s">
        <v>201</v>
      </c>
      <c r="C188" s="87">
        <f>VLOOKUP(B188,[1]шас6х4!$A$6:$BF$50,2,FALSE)</f>
        <v>3487000</v>
      </c>
      <c r="D188" s="88">
        <f>VLOOKUP(B188,[1]шас6х4!$A$6:$AR$58,4,FALSE)</f>
        <v>3543000</v>
      </c>
      <c r="E188" s="36">
        <f t="shared" si="8"/>
        <v>1.0160596501290509</v>
      </c>
      <c r="F188" s="37">
        <f t="shared" si="9"/>
        <v>56000</v>
      </c>
      <c r="G188" s="27" t="str">
        <f>[1]шас6х4!AF21</f>
        <v>6х4</v>
      </c>
      <c r="H188" s="28">
        <f>[1]шас6х4!AG21</f>
        <v>2</v>
      </c>
      <c r="I188" s="29">
        <f>[1]шас6х4!AH21</f>
        <v>17.739999999999998</v>
      </c>
      <c r="J188" s="30">
        <f>[1]шас6х4!AI21</f>
        <v>300</v>
      </c>
      <c r="K188" s="30">
        <f>[1]шас6х4!AJ21</f>
        <v>292</v>
      </c>
      <c r="L188" s="30" t="str">
        <f>[1]шас6х4!AK21</f>
        <v>ZF9</v>
      </c>
      <c r="M188" s="31">
        <f>[1]шас6х4!AL21</f>
        <v>5.94</v>
      </c>
      <c r="N188" s="30">
        <f>[1]шас6х4!AM21</f>
        <v>5780</v>
      </c>
      <c r="O188" s="33" t="str">
        <f>[1]шас6х4!AN21</f>
        <v>─</v>
      </c>
      <c r="P188" s="33" t="str">
        <f>[1]шас6х4!AO21</f>
        <v>11.00R20 11R22,5</v>
      </c>
      <c r="Q188" s="33">
        <f>[1]шас6х4!AP21</f>
        <v>350</v>
      </c>
      <c r="R188" s="33" t="str">
        <f>[1]шас6х4!AQ21</f>
        <v>шк-пет.</v>
      </c>
      <c r="S188" s="34" t="str">
        <f>[1]шас6х4!AR21</f>
        <v xml:space="preserve">МКБ, МОБ, дв. Cummins ISB6.7E5 300 (Е-5), ТНВД BOSCH, система нейтрализ. ОГ(AdBlue), Common Rail, ДЗК, аэродинам.козырек, УВЭОС </v>
      </c>
    </row>
    <row r="189" spans="1:19" s="21" customFormat="1" ht="38.25" customHeight="1" x14ac:dyDescent="0.2">
      <c r="A189" s="21" t="str">
        <f t="shared" si="10"/>
        <v>065115000030815050</v>
      </c>
      <c r="B189" s="54" t="s">
        <v>202</v>
      </c>
      <c r="C189" s="87">
        <f>VLOOKUP(B189,[1]шас6х4!$A$6:$BF$50,2,FALSE)</f>
        <v>3514000</v>
      </c>
      <c r="D189" s="88">
        <f>VLOOKUP(B189,[1]шас6х4!$A$6:$AR$58,4,FALSE)</f>
        <v>3570000</v>
      </c>
      <c r="E189" s="36">
        <f t="shared" si="8"/>
        <v>1.0159362549800797</v>
      </c>
      <c r="F189" s="37">
        <f t="shared" si="9"/>
        <v>56000</v>
      </c>
      <c r="G189" s="27" t="str">
        <f>[1]шас6х4!AF22</f>
        <v>6х4</v>
      </c>
      <c r="H189" s="28">
        <f>[1]шас6х4!AG22</f>
        <v>2</v>
      </c>
      <c r="I189" s="29">
        <f>[1]шас6х4!AH22</f>
        <v>17.18</v>
      </c>
      <c r="J189" s="30">
        <f>[1]шас6х4!AI22</f>
        <v>300</v>
      </c>
      <c r="K189" s="30">
        <f>[1]шас6х4!AJ22</f>
        <v>300</v>
      </c>
      <c r="L189" s="30" t="str">
        <f>[1]шас6х4!AK22</f>
        <v>ZF9</v>
      </c>
      <c r="M189" s="31">
        <f>[1]шас6х4!AL22</f>
        <v>4.9800000000000004</v>
      </c>
      <c r="N189" s="30">
        <f>[1]шас6х4!AM22</f>
        <v>5755</v>
      </c>
      <c r="O189" s="33" t="str">
        <f>[1]шас6х4!AN22</f>
        <v>─</v>
      </c>
      <c r="P189" s="33" t="str">
        <f>[1]шас6х4!AO22</f>
        <v>11.00R20 11R22,5</v>
      </c>
      <c r="Q189" s="33">
        <f>[1]шас6х4!AP22</f>
        <v>350</v>
      </c>
      <c r="R189" s="33" t="str">
        <f>[1]шас6х4!AQ22</f>
        <v>шк-пет.</v>
      </c>
      <c r="S189" s="34" t="str">
        <f>[1]шас6х4!AR22</f>
        <v>МКБ, МОБ, дв. КАМАЗ 740.705-300 (Е-5), ТНВД BOSCH, система нейтрализ. ОГ(AdBlue), Common Rail, ДЗК, аэродинам.козырек, тахограф российского стандарта с блоком СКЗИ, УВЭОС</v>
      </c>
    </row>
    <row r="190" spans="1:19" s="21" customFormat="1" ht="38.25" customHeight="1" x14ac:dyDescent="0.2">
      <c r="A190" s="21" t="str">
        <f t="shared" si="10"/>
        <v>065115000030824850</v>
      </c>
      <c r="B190" s="54" t="s">
        <v>203</v>
      </c>
      <c r="C190" s="73">
        <f>VLOOKUP(B190,[1]шас6х4!$A$6:$BF$50,2,FALSE)</f>
        <v>3406000</v>
      </c>
      <c r="D190" s="90">
        <f>VLOOKUP(B190,[1]шас6х4!$A$6:$AR$58,4,FALSE)</f>
        <v>3462000</v>
      </c>
      <c r="E190" s="36">
        <f t="shared" si="8"/>
        <v>1.016441573693482</v>
      </c>
      <c r="F190" s="37">
        <f t="shared" si="9"/>
        <v>56000</v>
      </c>
      <c r="G190" s="27" t="str">
        <f>[1]шас6х4!AF23</f>
        <v>6х4</v>
      </c>
      <c r="H190" s="28">
        <f>[1]шас6х4!AG23</f>
        <v>2</v>
      </c>
      <c r="I190" s="29">
        <f>[1]шас6х4!AH23</f>
        <v>15.14</v>
      </c>
      <c r="J190" s="30">
        <f>[1]шас6х4!AI23</f>
        <v>300</v>
      </c>
      <c r="K190" s="30">
        <f>[1]шас6х4!AJ23</f>
        <v>292</v>
      </c>
      <c r="L190" s="30" t="str">
        <f>[1]шас6х4!AK23</f>
        <v>ZF9</v>
      </c>
      <c r="M190" s="31">
        <f>[1]шас6х4!AL23</f>
        <v>5.94</v>
      </c>
      <c r="N190" s="30">
        <f>[1]шас6х4!AM23</f>
        <v>5780</v>
      </c>
      <c r="O190" s="33" t="str">
        <f>[1]шас6х4!AN23</f>
        <v>─</v>
      </c>
      <c r="P190" s="33" t="str">
        <f>[1]шас6х4!AO23</f>
        <v>10.00R20 11R22,5</v>
      </c>
      <c r="Q190" s="33">
        <f>[1]шас6х4!AP23</f>
        <v>350</v>
      </c>
      <c r="R190" s="33" t="str">
        <f>[1]шас6х4!AQ23</f>
        <v>шк-пет.</v>
      </c>
      <c r="S190" s="34" t="str">
        <f>[1]шас6х4!AR23</f>
        <v xml:space="preserve">МКБ, МОБ, дв. Cummins ISB6.7E5 300 (Е-5), ТНВД BOSCH, система нейтрализации ОГ(AdBlue), Common Rail, ДЗК, аэродинам.козырек, тахограф российского стандарта с блоком СКЗИ, УВЭОС </v>
      </c>
    </row>
    <row r="191" spans="1:19" s="21" customFormat="1" ht="38.25" customHeight="1" x14ac:dyDescent="0.2">
      <c r="A191" s="21" t="str">
        <f>"0"&amp;LEFT(B191,FIND("-",B191)-1)&amp;LEFT("00000000",8-ABS(IFERROR(FIND("-",B191,FIND("-",B191)+1),0)-FIND("-",B191))+1+IF(FIND("-",B191)=5,1,0))&amp;RIGHT(LEFT(B191,IFERROR(FIND("-",B191,FIND("-",B191)+1),0)-1),LEN(LEFT(B191,IFERROR(FIND("-",B191,FIND("-",B191)+1),0)-1))-FIND("-",B191))&amp;RIGHT(LEFT(B191,IFERROR(FIND("-",B191,FIND("-",B191)+1),0)+2),2)&amp;"50"</f>
        <v>065115007730825050</v>
      </c>
      <c r="B191" s="54" t="s">
        <v>204</v>
      </c>
      <c r="C191" s="73">
        <f>VLOOKUP(B191,[1]шас6х4!$A$6:$BF$50,2,FALSE)</f>
        <v>3299000</v>
      </c>
      <c r="D191" s="90">
        <f>VLOOKUP(B191,[1]шас6х4!$A$6:$AR$58,4,FALSE)</f>
        <v>3355000</v>
      </c>
      <c r="E191" s="36">
        <f>D191/C191</f>
        <v>1.016974840860867</v>
      </c>
      <c r="F191" s="37">
        <f>D191-C191</f>
        <v>56000</v>
      </c>
      <c r="G191" s="27" t="str">
        <f>[1]шас6х4!AF24</f>
        <v>6х4</v>
      </c>
      <c r="H191" s="28">
        <f>[1]шас6х4!AG24</f>
        <v>2</v>
      </c>
      <c r="I191" s="29">
        <f>[1]шас6х4!AH24</f>
        <v>14.58</v>
      </c>
      <c r="J191" s="30">
        <f>[1]шас6х4!AI24</f>
        <v>300</v>
      </c>
      <c r="K191" s="30">
        <f>[1]шас6х4!AJ24</f>
        <v>300</v>
      </c>
      <c r="L191" s="30">
        <f>[1]шас6х4!AK24</f>
        <v>154</v>
      </c>
      <c r="M191" s="31">
        <f>[1]шас6х4!AL24</f>
        <v>4.9800000000000004</v>
      </c>
      <c r="N191" s="30">
        <f>[1]шас6х4!AM24</f>
        <v>5755</v>
      </c>
      <c r="O191" s="33" t="str">
        <f>[1]шас6х4!AN24</f>
        <v>─</v>
      </c>
      <c r="P191" s="33" t="str">
        <f>[1]шас6х4!AO24</f>
        <v>10.00R20 11R22,5</v>
      </c>
      <c r="Q191" s="33">
        <f>[1]шас6х4!AP24</f>
        <v>350</v>
      </c>
      <c r="R191" s="33" t="str">
        <f>[1]шас6х4!AQ24</f>
        <v>шк-пет.</v>
      </c>
      <c r="S191" s="34" t="str">
        <f>[1]шас6х4!AR24</f>
        <v xml:space="preserve">МКБ, МОБ, дв. КАМАЗ 740.705-300 (Е-5), ТНВД BOSCH, система нейтрализ. ОГ(AdBlue), Common Rail, ДЗК, аэродинам.козырек, УВЭОС </v>
      </c>
    </row>
    <row r="192" spans="1:19" s="21" customFormat="1" ht="38.25" customHeight="1" x14ac:dyDescent="0.2">
      <c r="A192" s="21" t="str">
        <f t="shared" si="10"/>
        <v>065115000030825050</v>
      </c>
      <c r="B192" s="54" t="s">
        <v>205</v>
      </c>
      <c r="C192" s="73">
        <f>VLOOKUP(B192,[1]шас6х4!$A$6:$BF$50,2,FALSE)</f>
        <v>3406000</v>
      </c>
      <c r="D192" s="90">
        <f>VLOOKUP(B192,[1]шас6х4!$A$6:$AR$58,4,FALSE)</f>
        <v>3462000</v>
      </c>
      <c r="E192" s="36">
        <f t="shared" si="8"/>
        <v>1.016441573693482</v>
      </c>
      <c r="F192" s="37">
        <f t="shared" si="9"/>
        <v>56000</v>
      </c>
      <c r="G192" s="27" t="str">
        <f>[1]шас6х4!AF25</f>
        <v>6х4</v>
      </c>
      <c r="H192" s="28">
        <f>[1]шас6х4!AG25</f>
        <v>2</v>
      </c>
      <c r="I192" s="29">
        <f>[1]шас6х4!AH25</f>
        <v>14.58</v>
      </c>
      <c r="J192" s="30">
        <f>[1]шас6х4!AI25</f>
        <v>300</v>
      </c>
      <c r="K192" s="30">
        <f>[1]шас6х4!AJ25</f>
        <v>300</v>
      </c>
      <c r="L192" s="30" t="str">
        <f>[1]шас6х4!AK25</f>
        <v>ZF9</v>
      </c>
      <c r="M192" s="31">
        <f>[1]шас6х4!AL25</f>
        <v>4.9800000000000004</v>
      </c>
      <c r="N192" s="30">
        <f>[1]шас6х4!AM25</f>
        <v>5755</v>
      </c>
      <c r="O192" s="33" t="str">
        <f>[1]шас6х4!AN25</f>
        <v>─</v>
      </c>
      <c r="P192" s="33" t="str">
        <f>[1]шас6х4!AO25</f>
        <v>10.00R20 11R22,5</v>
      </c>
      <c r="Q192" s="33">
        <f>[1]шас6х4!AP25</f>
        <v>350</v>
      </c>
      <c r="R192" s="33" t="str">
        <f>[1]шас6х4!AQ25</f>
        <v>шк-пет.</v>
      </c>
      <c r="S192" s="34" t="str">
        <f>[1]шас6х4!AR25</f>
        <v xml:space="preserve">МКБ, МОБ, дв. КАМАЗ 740.705-300 (Е-5), ТНВД BOSCH, система нейтрализ. ОГ(AdBlue), Common Rail, ДЗК, аэродинам.козырек, тахограф российского стандарта с блоком СКЗИ, УВЭОС </v>
      </c>
    </row>
    <row r="193" spans="1:19" s="21" customFormat="1" ht="38.25" customHeight="1" x14ac:dyDescent="0.2">
      <c r="A193" s="21" t="str">
        <f t="shared" si="10"/>
        <v>065115000030914850</v>
      </c>
      <c r="B193" s="54" t="s">
        <v>206</v>
      </c>
      <c r="C193" s="73">
        <f>VLOOKUP(B193,[1]шас6х4!$A$6:$BF$50,2,FALSE)</f>
        <v>3556000</v>
      </c>
      <c r="D193" s="90">
        <f>VLOOKUP(B193,[1]шас6х4!$A$6:$AR$58,4,FALSE)</f>
        <v>3623000</v>
      </c>
      <c r="E193" s="36">
        <f t="shared" ref="E193:E242" si="11">D193/C193</f>
        <v>1.0188413948256467</v>
      </c>
      <c r="F193" s="37">
        <f t="shared" ref="F193:F242" si="12">D193-C193</f>
        <v>67000</v>
      </c>
      <c r="G193" s="27" t="str">
        <f>[1]шас6х4!AF26</f>
        <v>6х4</v>
      </c>
      <c r="H193" s="28">
        <f>[1]шас6х4!AG26</f>
        <v>2</v>
      </c>
      <c r="I193" s="29">
        <f>[1]шас6х4!AH26</f>
        <v>17.454999999999998</v>
      </c>
      <c r="J193" s="30">
        <f>[1]шас6х4!AI26</f>
        <v>300</v>
      </c>
      <c r="K193" s="30">
        <f>[1]шас6х4!AJ26</f>
        <v>292</v>
      </c>
      <c r="L193" s="30" t="str">
        <f>[1]шас6х4!AK26</f>
        <v>ZF9</v>
      </c>
      <c r="M193" s="31">
        <f>[1]шас6х4!AL26</f>
        <v>5.94</v>
      </c>
      <c r="N193" s="30">
        <f>[1]шас6х4!AM26</f>
        <v>6160</v>
      </c>
      <c r="O193" s="33">
        <f>[1]шас6х4!AN26</f>
        <v>1</v>
      </c>
      <c r="P193" s="33" t="str">
        <f>[1]шас6х4!AO26</f>
        <v>11.00R20 11R22,5</v>
      </c>
      <c r="Q193" s="33">
        <f>[1]шас6х4!AP26</f>
        <v>350</v>
      </c>
      <c r="R193" s="33" t="str">
        <f>[1]шас6х4!AQ26</f>
        <v>шк-пет.</v>
      </c>
      <c r="S193" s="34" t="str">
        <f>[1]шас6х4!AR26</f>
        <v xml:space="preserve">МКБ, МОБ, дв. Cummins ISB6.7E5 300 (Е-5), ТНВД BOSCH, система нейтрализации ОГ(AdBlue), Common Rail, ДЗК,  КОМ ZF, аэродинам.козырек, УВЭОС </v>
      </c>
    </row>
    <row r="194" spans="1:19" s="21" customFormat="1" ht="38.25" customHeight="1" x14ac:dyDescent="0.2">
      <c r="A194" s="21" t="str">
        <f t="shared" si="10"/>
        <v>065115000030944850</v>
      </c>
      <c r="B194" s="54" t="s">
        <v>207</v>
      </c>
      <c r="C194" s="73">
        <f>VLOOKUP(B194,[1]шас6х4!$A$6:$BF$50,2,FALSE)</f>
        <v>3535000</v>
      </c>
      <c r="D194" s="90">
        <f>VLOOKUP(B194,[1]шас6х4!$A$6:$AR$58,4,FALSE)</f>
        <v>3599000</v>
      </c>
      <c r="E194" s="36">
        <f t="shared" si="11"/>
        <v>1.0181046676096182</v>
      </c>
      <c r="F194" s="37">
        <f t="shared" si="12"/>
        <v>64000</v>
      </c>
      <c r="G194" s="27" t="str">
        <f>[1]шас6х4!AF27</f>
        <v>6х4</v>
      </c>
      <c r="H194" s="28">
        <f>[1]шас6х4!AG27</f>
        <v>2</v>
      </c>
      <c r="I194" s="29">
        <f>[1]шас6х4!AH27</f>
        <v>17.399999999999999</v>
      </c>
      <c r="J194" s="30">
        <f>[1]шас6х4!AI27</f>
        <v>300</v>
      </c>
      <c r="K194" s="30">
        <f>[1]шас6х4!AJ27</f>
        <v>292</v>
      </c>
      <c r="L194" s="30" t="str">
        <f>[1]шас6х4!AK27</f>
        <v>ZF9</v>
      </c>
      <c r="M194" s="31">
        <f>[1]шас6х4!AL27</f>
        <v>5.94</v>
      </c>
      <c r="N194" s="30">
        <f>[1]шас6х4!AM27</f>
        <v>6900</v>
      </c>
      <c r="O194" s="33">
        <f>[1]шас6х4!AN27</f>
        <v>1</v>
      </c>
      <c r="P194" s="33" t="str">
        <f>[1]шас6х4!AO27</f>
        <v>11.00R20 11R22,5</v>
      </c>
      <c r="Q194" s="33">
        <f>[1]шас6х4!AP27</f>
        <v>350</v>
      </c>
      <c r="R194" s="33" t="str">
        <f>[1]шас6х4!AQ27</f>
        <v>шк-пет.</v>
      </c>
      <c r="S194" s="34" t="str">
        <f>[1]шас6х4!AR27</f>
        <v xml:space="preserve">МКБ, МОБ, дв. Cummins ISB6.7E5 300 (Е-5), ТНВД BOSCH, система нейтрализации ОГ(AdBlue), Common Rail, ДЗК, аэродинам.козырек,  УВЭОС </v>
      </c>
    </row>
    <row r="195" spans="1:19" s="21" customFormat="1" ht="38.25" customHeight="1" x14ac:dyDescent="0.2">
      <c r="A195" s="21" t="str">
        <f>"0"&amp;LEFT(B195,FIND("-",B195)-1)&amp;LEFT("00000000",8-ABS(IFERROR(FIND("-",B195,FIND("-",B195)+1),0)-FIND("-",B195))+1+IF(FIND("-",B195)=5,1,0))&amp;RIGHT(LEFT(B195,IFERROR(FIND("-",B195,FIND("-",B195)+1),0)-1),LEN(LEFT(B195,IFERROR(FIND("-",B195,FIND("-",B195)+1),0)-1))-FIND("-",B195))&amp;RIGHT(LEFT(B195,IFERROR(FIND("-",B195,FIND("-",B195)+1),0)+2),2)&amp;"50"</f>
        <v>065115007730945050</v>
      </c>
      <c r="B195" s="54" t="s">
        <v>208</v>
      </c>
      <c r="C195" s="73">
        <f>VLOOKUP(B195,[1]шас6х4!$A$6:$BF$50,2,FALSE)</f>
        <v>3455000</v>
      </c>
      <c r="D195" s="90">
        <f>VLOOKUP(B195,[1]шас6х4!$A$6:$AR$58,4,FALSE)</f>
        <v>3519000</v>
      </c>
      <c r="E195" s="36">
        <f>D195/C195</f>
        <v>1.0185238784370478</v>
      </c>
      <c r="F195" s="37">
        <f>D195-C195</f>
        <v>64000</v>
      </c>
      <c r="G195" s="27" t="str">
        <f>[1]шас6х4!AF28</f>
        <v>6х4</v>
      </c>
      <c r="H195" s="28">
        <f>[1]шас6х4!AG28</f>
        <v>2</v>
      </c>
      <c r="I195" s="29">
        <f>[1]шас6х4!AH28</f>
        <v>16.84</v>
      </c>
      <c r="J195" s="30">
        <f>[1]шас6х4!AI28</f>
        <v>300</v>
      </c>
      <c r="K195" s="30">
        <f>[1]шас6х4!AJ28</f>
        <v>300</v>
      </c>
      <c r="L195" s="30">
        <f>[1]шас6х4!AK28</f>
        <v>154</v>
      </c>
      <c r="M195" s="31">
        <f>[1]шас6х4!AL28</f>
        <v>4.9800000000000004</v>
      </c>
      <c r="N195" s="30">
        <f>[1]шас6х4!AM28</f>
        <v>7020</v>
      </c>
      <c r="O195" s="33">
        <f>[1]шас6х4!AN28</f>
        <v>1</v>
      </c>
      <c r="P195" s="33" t="str">
        <f>[1]шас6х4!AO28</f>
        <v>11.00R20 11R22,5</v>
      </c>
      <c r="Q195" s="33">
        <f>[1]шас6х4!AP28</f>
        <v>350</v>
      </c>
      <c r="R195" s="33" t="str">
        <f>[1]шас6х4!AQ28</f>
        <v>шк-пет.</v>
      </c>
      <c r="S195" s="34" t="str">
        <f>[1]шас6х4!AR28</f>
        <v xml:space="preserve">МКБ, МОБ, дв. КАМАЗ 740.705-300 (Е-5), ТНВД BOSCH, система нейтрализ. ОГ(AdBlue), Common Rail, ДЗК, аэродинам.козырек, УВЭОС </v>
      </c>
    </row>
    <row r="196" spans="1:19" s="21" customFormat="1" ht="38.25" customHeight="1" x14ac:dyDescent="0.2">
      <c r="A196" s="21" t="str">
        <f t="shared" si="10"/>
        <v>065115000030945050</v>
      </c>
      <c r="B196" s="54" t="s">
        <v>209</v>
      </c>
      <c r="C196" s="73">
        <f>VLOOKUP(B196,[1]шас6х4!$A$6:$BF$50,2,FALSE)</f>
        <v>3562000</v>
      </c>
      <c r="D196" s="90">
        <f>VLOOKUP(B196,[1]шас6х4!$A$6:$AR$58,4,FALSE)</f>
        <v>3626000</v>
      </c>
      <c r="E196" s="36">
        <f t="shared" si="11"/>
        <v>1.0179674340258282</v>
      </c>
      <c r="F196" s="37">
        <f t="shared" si="12"/>
        <v>64000</v>
      </c>
      <c r="G196" s="27" t="str">
        <f>[1]шас6х4!AF29</f>
        <v>6х4</v>
      </c>
      <c r="H196" s="28">
        <f>[1]шас6х4!AG29</f>
        <v>2</v>
      </c>
      <c r="I196" s="29">
        <f>[1]шас6х4!AH29</f>
        <v>16.84</v>
      </c>
      <c r="J196" s="30">
        <f>[1]шас6х4!AI29</f>
        <v>300</v>
      </c>
      <c r="K196" s="30">
        <f>[1]шас6х4!AJ29</f>
        <v>300</v>
      </c>
      <c r="L196" s="30" t="str">
        <f>[1]шас6х4!AK29</f>
        <v>ZF9</v>
      </c>
      <c r="M196" s="31">
        <f>[1]шас6х4!AL29</f>
        <v>4.9800000000000004</v>
      </c>
      <c r="N196" s="30">
        <f>[1]шас6х4!AM29</f>
        <v>7020</v>
      </c>
      <c r="O196" s="33">
        <f>[1]шас6х4!AN29</f>
        <v>1</v>
      </c>
      <c r="P196" s="33" t="str">
        <f>[1]шас6х4!AO29</f>
        <v>11.00R20 11R22,5</v>
      </c>
      <c r="Q196" s="33">
        <f>[1]шас6х4!AP29</f>
        <v>350</v>
      </c>
      <c r="R196" s="33" t="str">
        <f>[1]шас6х4!AQ29</f>
        <v>шк-пет.</v>
      </c>
      <c r="S196" s="34" t="str">
        <f>[1]шас6х4!AR29</f>
        <v xml:space="preserve">МКБ, МОБ, дв. КАМАЗ 740.705-300 (Е-5), ТНВД BOSCH, система нейтрализ. ОГ(AdBlue), Common Rail, ДЗК, аэродинам.козырек,  тахограф российского стандарта с блоком СКЗИ, УВЭОС </v>
      </c>
    </row>
    <row r="197" spans="1:19" s="21" customFormat="1" ht="25.5" customHeight="1" x14ac:dyDescent="0.2">
      <c r="A197" s="21" t="str">
        <f t="shared" si="10"/>
        <v>065115000039324850</v>
      </c>
      <c r="B197" s="54" t="s">
        <v>210</v>
      </c>
      <c r="C197" s="73">
        <f>VLOOKUP(B197,[1]шас6х4!$A$6:$BF$50,2,FALSE)</f>
        <v>3443000</v>
      </c>
      <c r="D197" s="90">
        <f>VLOOKUP(B197,[1]шас6х4!$A$6:$AR$58,4,FALSE)</f>
        <v>3499000</v>
      </c>
      <c r="E197" s="36">
        <f t="shared" si="11"/>
        <v>1.01626488527447</v>
      </c>
      <c r="F197" s="37">
        <f t="shared" si="12"/>
        <v>56000</v>
      </c>
      <c r="G197" s="27" t="str">
        <f>[1]шас6х4!AF30</f>
        <v>6х4</v>
      </c>
      <c r="H197" s="28">
        <f>[1]шас6х4!AG30</f>
        <v>2</v>
      </c>
      <c r="I197" s="29">
        <f>[1]шас6х4!AH30</f>
        <v>17.8</v>
      </c>
      <c r="J197" s="30">
        <f>[1]шас6х4!AI30</f>
        <v>300</v>
      </c>
      <c r="K197" s="30">
        <f>[1]шас6х4!AJ30</f>
        <v>292</v>
      </c>
      <c r="L197" s="30" t="str">
        <f>[1]шас6х4!AK30</f>
        <v>ZF9</v>
      </c>
      <c r="M197" s="31">
        <f>[1]шас6х4!AL30</f>
        <v>5.43</v>
      </c>
      <c r="N197" s="30">
        <f>[1]шас6х4!AM30</f>
        <v>4570</v>
      </c>
      <c r="O197" s="33" t="str">
        <f>[1]шас6х4!AN30</f>
        <v>─</v>
      </c>
      <c r="P197" s="33" t="str">
        <f>[1]шас6х4!AO30</f>
        <v>11.00R20 11R22,5</v>
      </c>
      <c r="Q197" s="33">
        <f>[1]шас6х4!AP30</f>
        <v>350</v>
      </c>
      <c r="R197" s="33" t="str">
        <f>[1]шас6х4!AQ30</f>
        <v>─</v>
      </c>
      <c r="S197" s="34" t="str">
        <f>[1]шас6х4!AR30</f>
        <v>МКБ, МОБ, дв. Cummins ISB6.7E5 300 (Е-5), ТНВД BOSCH, система нейтрализ. ОГ(AdBlue), Common Rail, аэродинам.козырек, ДЗК, УВЭОС</v>
      </c>
    </row>
    <row r="198" spans="1:19" s="21" customFormat="1" ht="25.5" customHeight="1" x14ac:dyDescent="0.2">
      <c r="A198" s="21" t="str">
        <f t="shared" si="10"/>
        <v>065115007739325050</v>
      </c>
      <c r="B198" s="54" t="s">
        <v>211</v>
      </c>
      <c r="C198" s="73">
        <f>VLOOKUP(B198,[1]шас6х4!$A$6:$BF$50,2,FALSE)</f>
        <v>3374000</v>
      </c>
      <c r="D198" s="90">
        <f>VLOOKUP(B198,[1]шас6х4!$A$6:$AR$58,4,FALSE)</f>
        <v>3430000</v>
      </c>
      <c r="E198" s="36">
        <f t="shared" si="11"/>
        <v>1.0165975103734439</v>
      </c>
      <c r="F198" s="37">
        <f t="shared" si="12"/>
        <v>56000</v>
      </c>
      <c r="G198" s="27" t="str">
        <f>[1]шас6х4!AF31</f>
        <v>6х4</v>
      </c>
      <c r="H198" s="28">
        <f>[1]шас6х4!AG31</f>
        <v>2</v>
      </c>
      <c r="I198" s="29">
        <f>[1]шас6х4!AH31</f>
        <v>17.2</v>
      </c>
      <c r="J198" s="30">
        <f>[1]шас6х4!AI31</f>
        <v>300</v>
      </c>
      <c r="K198" s="30">
        <f>[1]шас6х4!AJ31</f>
        <v>300</v>
      </c>
      <c r="L198" s="30">
        <f>[1]шас6х4!AK31</f>
        <v>154</v>
      </c>
      <c r="M198" s="31">
        <f>[1]шас6х4!AL31</f>
        <v>4.9800000000000004</v>
      </c>
      <c r="N198" s="30">
        <f>[1]шас6х4!AM31</f>
        <v>4545</v>
      </c>
      <c r="O198" s="33" t="str">
        <f>[1]шас6х4!AN31</f>
        <v>─</v>
      </c>
      <c r="P198" s="33" t="str">
        <f>[1]шас6х4!AO31</f>
        <v>11.00R20 11R22,5</v>
      </c>
      <c r="Q198" s="33">
        <f>[1]шас6х4!AP31</f>
        <v>350</v>
      </c>
      <c r="R198" s="33" t="str">
        <f>[1]шас6х4!AQ31</f>
        <v>─</v>
      </c>
      <c r="S198" s="34" t="str">
        <f>[1]шас6х4!AR31</f>
        <v>МКБ, МОБ, дв. КАМАЗ 740.705-300 (Е-5), ТНВД BOSCH, система нейтрализ. ОГ(AdBlue), Common Rail, аэродинам.козырек, ДЗК, боковая защита, УВЭОС</v>
      </c>
    </row>
    <row r="199" spans="1:19" s="21" customFormat="1" ht="25.5" customHeight="1" x14ac:dyDescent="0.2">
      <c r="A199" s="21" t="str">
        <f t="shared" si="10"/>
        <v>065115000039504850</v>
      </c>
      <c r="B199" s="54" t="s">
        <v>212</v>
      </c>
      <c r="C199" s="73">
        <f>VLOOKUP(B199,[1]шас6х4!$A$6:$BF$50,2,FALSE)</f>
        <v>3365000</v>
      </c>
      <c r="D199" s="90">
        <f>VLOOKUP(B199,[1]шас6х4!$A$6:$AR$58,4,FALSE)</f>
        <v>3421000</v>
      </c>
      <c r="E199" s="36">
        <f t="shared" si="11"/>
        <v>1.0166419019316493</v>
      </c>
      <c r="F199" s="37">
        <f t="shared" si="12"/>
        <v>56000</v>
      </c>
      <c r="G199" s="27" t="str">
        <f>[1]шас6х4!AF32</f>
        <v>6х4</v>
      </c>
      <c r="H199" s="28">
        <f>[1]шас6х4!AG32</f>
        <v>2</v>
      </c>
      <c r="I199" s="29">
        <f>[1]шас6х4!AH32</f>
        <v>17.324999999999999</v>
      </c>
      <c r="J199" s="30">
        <f>[1]шас6х4!AI32</f>
        <v>300</v>
      </c>
      <c r="K199" s="30">
        <f>[1]шас6х4!AJ32</f>
        <v>292</v>
      </c>
      <c r="L199" s="30">
        <f>[1]шас6х4!AK32</f>
        <v>144</v>
      </c>
      <c r="M199" s="31">
        <f>[1]шас6х4!AL32</f>
        <v>5.43</v>
      </c>
      <c r="N199" s="30">
        <f>[1]шас6х4!AM32</f>
        <v>5780</v>
      </c>
      <c r="O199" s="33" t="str">
        <f>[1]шас6х4!AN32</f>
        <v>─</v>
      </c>
      <c r="P199" s="33" t="str">
        <f>[1]шас6х4!AO32</f>
        <v>11.00R20 11R22,5</v>
      </c>
      <c r="Q199" s="33">
        <f>[1]шас6х4!AP32</f>
        <v>350</v>
      </c>
      <c r="R199" s="33" t="str">
        <f>[1]шас6х4!AQ32</f>
        <v>─</v>
      </c>
      <c r="S199" s="34" t="str">
        <f>[1]шас6х4!AR32</f>
        <v>МКБ, МОБ, дв. Cummins ISB6.7E5 300 (Е-5), ТНВД BOSCH, система нейтрализ. ОГ(AdBlue), Common Rail, аэродинам.козырек, без КОМ МП-97, ДЗК, УВЭОС</v>
      </c>
    </row>
    <row r="200" spans="1:19" s="21" customFormat="1" ht="25.5" customHeight="1" x14ac:dyDescent="0.2">
      <c r="A200" s="21" t="str">
        <f t="shared" si="10"/>
        <v>065115000039624850</v>
      </c>
      <c r="B200" s="54" t="s">
        <v>213</v>
      </c>
      <c r="C200" s="73">
        <f>VLOOKUP(B200,[1]шас6х4!$A$6:$BF$50,2,FALSE)</f>
        <v>3346000</v>
      </c>
      <c r="D200" s="90">
        <f>VLOOKUP(B200,[1]шас6х4!$A$6:$AR$58,4,FALSE)</f>
        <v>3402000</v>
      </c>
      <c r="E200" s="36">
        <f t="shared" si="11"/>
        <v>1.0167364016736402</v>
      </c>
      <c r="F200" s="37">
        <f t="shared" si="12"/>
        <v>56000</v>
      </c>
      <c r="G200" s="27" t="str">
        <f>[1]шас6х4!AF33</f>
        <v>6х4</v>
      </c>
      <c r="H200" s="28">
        <f>[1]шас6х4!AG33</f>
        <v>2</v>
      </c>
      <c r="I200" s="29">
        <f>[1]шас6х4!AH33</f>
        <v>15.28</v>
      </c>
      <c r="J200" s="30">
        <f>[1]шас6х4!AI33</f>
        <v>300</v>
      </c>
      <c r="K200" s="30">
        <f>[1]шас6х4!AJ33</f>
        <v>292</v>
      </c>
      <c r="L200" s="30" t="str">
        <f>[1]шас6х4!AK33</f>
        <v>ZF9</v>
      </c>
      <c r="M200" s="31">
        <f>[1]шас6х4!AL33</f>
        <v>5.43</v>
      </c>
      <c r="N200" s="30">
        <f>[1]шас6х4!AM33</f>
        <v>5780</v>
      </c>
      <c r="O200" s="33" t="str">
        <f>[1]шас6х4!AN33</f>
        <v>─</v>
      </c>
      <c r="P200" s="33" t="str">
        <f>[1]шас6х4!AO33</f>
        <v>10.00R20 11R22,5</v>
      </c>
      <c r="Q200" s="33">
        <f>[1]шас6х4!AP33</f>
        <v>210</v>
      </c>
      <c r="R200" s="33" t="str">
        <f>[1]шас6х4!AQ33</f>
        <v>─</v>
      </c>
      <c r="S200" s="34" t="str">
        <f>[1]шас6х4!AR33</f>
        <v>МКБ, МОБ, дв. Cummins ISB6.7E5 300 (Е-5), ТНВД BOSCH, система нейтрализ. ОГ(AdBlue), аэродинам.козырек, Common Rail, ДЗК, УВЭОС</v>
      </c>
    </row>
    <row r="201" spans="1:19" s="21" customFormat="1" ht="32.25" customHeight="1" x14ac:dyDescent="0.2">
      <c r="A201" s="21" t="str">
        <f t="shared" si="10"/>
        <v>065115007739625050</v>
      </c>
      <c r="B201" s="54" t="s">
        <v>214</v>
      </c>
      <c r="C201" s="87">
        <f>VLOOKUP(B201,[1]шас6х4!$A$6:$BF$50,2,FALSE)</f>
        <v>3269000</v>
      </c>
      <c r="D201" s="88">
        <f>VLOOKUP(B201,[1]шас6х4!$A$6:$AR$58,4,FALSE)</f>
        <v>3325000</v>
      </c>
      <c r="E201" s="36">
        <f t="shared" si="11"/>
        <v>1.0171306209850106</v>
      </c>
      <c r="F201" s="37">
        <f t="shared" si="12"/>
        <v>56000</v>
      </c>
      <c r="G201" s="27" t="str">
        <f>[1]шас6х4!AF34</f>
        <v>6х4</v>
      </c>
      <c r="H201" s="28">
        <f>[1]шас6х4!AG34</f>
        <v>2</v>
      </c>
      <c r="I201" s="29">
        <f>[1]шас6х4!AH34</f>
        <v>14.72</v>
      </c>
      <c r="J201" s="30">
        <f>[1]шас6х4!AI34</f>
        <v>300</v>
      </c>
      <c r="K201" s="30">
        <f>[1]шас6х4!AJ34</f>
        <v>300</v>
      </c>
      <c r="L201" s="30">
        <f>[1]шас6х4!AK34</f>
        <v>154</v>
      </c>
      <c r="M201" s="31">
        <f>[1]шас6х4!AL34</f>
        <v>4.9800000000000004</v>
      </c>
      <c r="N201" s="30">
        <f>[1]шас6х4!AM34</f>
        <v>5755</v>
      </c>
      <c r="O201" s="33" t="str">
        <f>[1]шас6х4!AN34</f>
        <v>─</v>
      </c>
      <c r="P201" s="33" t="str">
        <f>[1]шас6х4!AO34</f>
        <v>10.00R20 11R22,5</v>
      </c>
      <c r="Q201" s="33">
        <f>[1]шас6х4!AP34</f>
        <v>210</v>
      </c>
      <c r="R201" s="33" t="str">
        <f>[1]шас6х4!AQ34</f>
        <v>─</v>
      </c>
      <c r="S201" s="34" t="str">
        <f>[1]шас6х4!AR34</f>
        <v>МКБ, МОБ, дв. КАМАЗ 740.705-300 (Е-5), ТНВД BOSCH, система нейтрализ. ОГ(AdBlue), аэродинам.козырек, боковая защита, Common Rail, ДЗК, УВЭОС</v>
      </c>
    </row>
    <row r="202" spans="1:19" s="21" customFormat="1" ht="51" customHeight="1" x14ac:dyDescent="0.2">
      <c r="A202" s="21" t="str">
        <f t="shared" si="10"/>
        <v>065115000039644850</v>
      </c>
      <c r="B202" s="54" t="s">
        <v>215</v>
      </c>
      <c r="C202" s="87">
        <f>VLOOKUP(B202,[1]шас6х4!$A$6:$BF$50,2,FALSE)</f>
        <v>3459000</v>
      </c>
      <c r="D202" s="88">
        <f>VLOOKUP(B202,[1]шас6х4!$A$6:$AR$58,4,FALSE)</f>
        <v>3536000</v>
      </c>
      <c r="E202" s="36">
        <f t="shared" si="11"/>
        <v>1.022260769008384</v>
      </c>
      <c r="F202" s="37">
        <f t="shared" si="12"/>
        <v>77000</v>
      </c>
      <c r="G202" s="27" t="str">
        <f>[1]шас6х4!AF35</f>
        <v>6х4</v>
      </c>
      <c r="H202" s="28">
        <f>[1]шас6х4!AG35</f>
        <v>2</v>
      </c>
      <c r="I202" s="29">
        <f>[1]шас6х4!AH35</f>
        <v>15.07</v>
      </c>
      <c r="J202" s="30">
        <f>[1]шас6х4!AI35</f>
        <v>300</v>
      </c>
      <c r="K202" s="30">
        <f>[1]шас6х4!AJ35</f>
        <v>292</v>
      </c>
      <c r="L202" s="30" t="str">
        <f>[1]шас6х4!AK35</f>
        <v>ZF9</v>
      </c>
      <c r="M202" s="31">
        <f>[1]шас6х4!AL35</f>
        <v>5.94</v>
      </c>
      <c r="N202" s="30">
        <f>[1]шас6х4!AM35</f>
        <v>5530</v>
      </c>
      <c r="O202" s="33">
        <f>[1]шас6х4!AN35</f>
        <v>1</v>
      </c>
      <c r="P202" s="33" t="str">
        <f>[1]шас6х4!AO35</f>
        <v>10.00R20 11R22,5</v>
      </c>
      <c r="Q202" s="33">
        <f>[1]шас6х4!AP35</f>
        <v>350</v>
      </c>
      <c r="R202" s="33" t="str">
        <f>[1]шас6х4!AQ35</f>
        <v>шк-пет.</v>
      </c>
      <c r="S202" s="34" t="str">
        <f>[1]шас6х4!AR35</f>
        <v>МКБ, МОБ, дв. Cummins ISB6.7E5 300 (Е-5), система нейтрализ. ОГ(AdBlue), Common Rail, ТНВД BOSCH, КОМ с насосом, выхл.вверх, защ.кожух ТБ, ДЗК, тахограф российского стандарта с блоком СКЗИ, УВЭОС</v>
      </c>
    </row>
    <row r="203" spans="1:19" s="21" customFormat="1" ht="51" customHeight="1" x14ac:dyDescent="0.2">
      <c r="A203" s="21" t="str">
        <f t="shared" si="10"/>
        <v>065115000039645050</v>
      </c>
      <c r="B203" s="54" t="s">
        <v>216</v>
      </c>
      <c r="C203" s="87">
        <f>VLOOKUP(B203,[1]шас6х4!$A$6:$BF$50,2,FALSE)</f>
        <v>3459000</v>
      </c>
      <c r="D203" s="88">
        <f>VLOOKUP(B203,[1]шас6х4!$A$6:$AR$58,4,FALSE)</f>
        <v>3536000</v>
      </c>
      <c r="E203" s="36">
        <f t="shared" si="11"/>
        <v>1.022260769008384</v>
      </c>
      <c r="F203" s="37">
        <f t="shared" si="12"/>
        <v>77000</v>
      </c>
      <c r="G203" s="27" t="str">
        <f>[1]шас6х4!AF36</f>
        <v>6х4</v>
      </c>
      <c r="H203" s="28">
        <f>[1]шас6х4!AG36</f>
        <v>2</v>
      </c>
      <c r="I203" s="29">
        <f>[1]шас6х4!AH36</f>
        <v>14.51</v>
      </c>
      <c r="J203" s="30">
        <f>[1]шас6х4!AI36</f>
        <v>300</v>
      </c>
      <c r="K203" s="30">
        <f>[1]шас6х4!AJ36</f>
        <v>300</v>
      </c>
      <c r="L203" s="30" t="str">
        <f>[1]шас6х4!AK36</f>
        <v>ZF9</v>
      </c>
      <c r="M203" s="31">
        <f>[1]шас6х4!AL36</f>
        <v>4.9800000000000004</v>
      </c>
      <c r="N203" s="30">
        <f>[1]шас6х4!AM36</f>
        <v>5500</v>
      </c>
      <c r="O203" s="33">
        <f>[1]шас6х4!AN36</f>
        <v>1</v>
      </c>
      <c r="P203" s="33" t="str">
        <f>[1]шас6х4!AO36</f>
        <v>10.00R20 11R22,5</v>
      </c>
      <c r="Q203" s="33">
        <f>[1]шас6х4!AP36</f>
        <v>350</v>
      </c>
      <c r="R203" s="33" t="str">
        <f>[1]шас6х4!AQ36</f>
        <v>шк-пет.</v>
      </c>
      <c r="S203" s="34" t="str">
        <f>[1]шас6х4!AR36</f>
        <v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v>
      </c>
    </row>
    <row r="204" spans="1:19" s="21" customFormat="1" ht="51" customHeight="1" x14ac:dyDescent="0.2">
      <c r="A204" s="21" t="str">
        <f t="shared" si="10"/>
        <v>065115000039664850</v>
      </c>
      <c r="B204" s="54" t="s">
        <v>217</v>
      </c>
      <c r="C204" s="73">
        <f>VLOOKUP(B204,[1]шас6х4!$A$6:$BF$50,2,FALSE)</f>
        <v>3553000</v>
      </c>
      <c r="D204" s="88">
        <f>VLOOKUP(B204,[1]шас6х4!$A$6:$AR$58,4,FALSE)</f>
        <v>3622000</v>
      </c>
      <c r="E204" s="36">
        <f t="shared" si="11"/>
        <v>1.0194202082746975</v>
      </c>
      <c r="F204" s="37">
        <f t="shared" si="12"/>
        <v>69000</v>
      </c>
      <c r="G204" s="27" t="str">
        <f>[1]шас6х4!AF37</f>
        <v>6х4</v>
      </c>
      <c r="H204" s="28">
        <f>[1]шас6х4!AG37</f>
        <v>2</v>
      </c>
      <c r="I204" s="29">
        <f>[1]шас6х4!AH37</f>
        <v>17.739999999999998</v>
      </c>
      <c r="J204" s="30">
        <f>[1]шас6х4!AI37</f>
        <v>300</v>
      </c>
      <c r="K204" s="30">
        <f>[1]шас6х4!AJ37</f>
        <v>292</v>
      </c>
      <c r="L204" s="30" t="str">
        <f>[1]шас6х4!AK37</f>
        <v>ZF9</v>
      </c>
      <c r="M204" s="31">
        <f>[1]шас6х4!AL37</f>
        <v>5.94</v>
      </c>
      <c r="N204" s="30">
        <f>[1]шас6х4!AM37</f>
        <v>5780</v>
      </c>
      <c r="O204" s="33" t="str">
        <f>[1]шас6х4!AN37</f>
        <v>─</v>
      </c>
      <c r="P204" s="33" t="str">
        <f>[1]шас6х4!AO37</f>
        <v>11.00R20 11R22,5</v>
      </c>
      <c r="Q204" s="33">
        <f>[1]шас6х4!AP37</f>
        <v>350</v>
      </c>
      <c r="R204" s="33" t="str">
        <f>[1]шас6х4!AQ37</f>
        <v>шк-пет.</v>
      </c>
      <c r="S204" s="34" t="str">
        <f>[1]шас6х4!AR37</f>
        <v xml:space="preserve">МКБ, МОБ, дв. Cummins ISB6.7E5 300 (Е-5), ТНВД BOSCH, система нейтрализ. ОГ(AdBlue), Common Rail, КОМ с насосом, выхл.вверх, защ.кожух ТБ, ДЗК, тахограф российского стандарта с блоком СКЗИ, УВЭОС </v>
      </c>
    </row>
    <row r="205" spans="1:19" s="21" customFormat="1" ht="51" customHeight="1" x14ac:dyDescent="0.2">
      <c r="A205" s="21" t="str">
        <f t="shared" si="10"/>
        <v>065115000039665050</v>
      </c>
      <c r="B205" s="54" t="s">
        <v>218</v>
      </c>
      <c r="C205" s="73">
        <f>VLOOKUP(B205,[1]шас6х4!$A$6:$BF$50,2,FALSE)</f>
        <v>3553000</v>
      </c>
      <c r="D205" s="88">
        <f>VLOOKUP(B205,[1]шас6х4!$A$6:$AR$58,4,FALSE)</f>
        <v>3622000</v>
      </c>
      <c r="E205" s="36">
        <f t="shared" si="11"/>
        <v>1.0194202082746975</v>
      </c>
      <c r="F205" s="37">
        <f t="shared" si="12"/>
        <v>69000</v>
      </c>
      <c r="G205" s="27" t="str">
        <f>[1]шас6х4!AF38</f>
        <v>6х4</v>
      </c>
      <c r="H205" s="28">
        <f>[1]шас6х4!AG38</f>
        <v>2</v>
      </c>
      <c r="I205" s="29">
        <f>[1]шас6х4!AH38</f>
        <v>17.18</v>
      </c>
      <c r="J205" s="30">
        <f>[1]шас6х4!AI38</f>
        <v>300</v>
      </c>
      <c r="K205" s="30">
        <f>[1]шас6х4!AJ38</f>
        <v>300</v>
      </c>
      <c r="L205" s="30" t="str">
        <f>[1]шас6х4!AK38</f>
        <v>ZF9</v>
      </c>
      <c r="M205" s="31">
        <f>[1]шас6х4!AL38</f>
        <v>4.9800000000000004</v>
      </c>
      <c r="N205" s="30">
        <f>[1]шас6х4!AM38</f>
        <v>5500</v>
      </c>
      <c r="O205" s="33" t="str">
        <f>[1]шас6х4!AN38</f>
        <v>─</v>
      </c>
      <c r="P205" s="33" t="str">
        <f>[1]шас6х4!AO38</f>
        <v>11.00R20 11R22,5</v>
      </c>
      <c r="Q205" s="33">
        <f>[1]шас6х4!AP38</f>
        <v>350</v>
      </c>
      <c r="R205" s="33" t="str">
        <f>[1]шас6х4!AQ38</f>
        <v>шк-пет.</v>
      </c>
      <c r="S205" s="34" t="str">
        <f>[1]шас6х4!AR38</f>
        <v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v>
      </c>
    </row>
    <row r="206" spans="1:19" s="21" customFormat="1" ht="25.5" customHeight="1" x14ac:dyDescent="0.2">
      <c r="A206" s="21" t="str">
        <f t="shared" si="10"/>
        <v>065115000039674850</v>
      </c>
      <c r="B206" s="54" t="s">
        <v>219</v>
      </c>
      <c r="C206" s="73">
        <f>VLOOKUP(B206,[1]шас6х4!$A$6:$BF$50,2,FALSE)</f>
        <v>3385000</v>
      </c>
      <c r="D206" s="88">
        <f>VLOOKUP(B206,[1]шас6х4!$A$6:$AR$58,4,FALSE)</f>
        <v>3444000</v>
      </c>
      <c r="E206" s="36">
        <f t="shared" si="11"/>
        <v>1.0174298375184638</v>
      </c>
      <c r="F206" s="37">
        <f t="shared" si="12"/>
        <v>59000</v>
      </c>
      <c r="G206" s="27" t="str">
        <f>[1]шас6х4!AF39</f>
        <v>6х4</v>
      </c>
      <c r="H206" s="28">
        <f>[1]шас6х4!AG39</f>
        <v>2</v>
      </c>
      <c r="I206" s="29">
        <f>[1]шас6х4!AH39</f>
        <v>15.28</v>
      </c>
      <c r="J206" s="30">
        <f>[1]шас6х4!AI39</f>
        <v>300</v>
      </c>
      <c r="K206" s="30">
        <f>[1]шас6х4!AJ39</f>
        <v>292</v>
      </c>
      <c r="L206" s="30" t="str">
        <f>[1]шас6х4!AK39</f>
        <v>ZF9</v>
      </c>
      <c r="M206" s="31">
        <f>[1]шас6х4!AL39</f>
        <v>5.43</v>
      </c>
      <c r="N206" s="30">
        <f>[1]шас6х4!AM39</f>
        <v>5780</v>
      </c>
      <c r="O206" s="33" t="str">
        <f>[1]шас6х4!AN39</f>
        <v>─</v>
      </c>
      <c r="P206" s="33" t="str">
        <f>[1]шас6х4!AO39</f>
        <v>10.00R20 11R22,5</v>
      </c>
      <c r="Q206" s="33">
        <f>[1]шас6х4!AP39</f>
        <v>210</v>
      </c>
      <c r="R206" s="33" t="str">
        <f>[1]шас6х4!AQ39</f>
        <v>─</v>
      </c>
      <c r="S206" s="34" t="str">
        <f>[1]шас6х4!AR39</f>
        <v>МКБ, МОБ, дв. Cummins ISB6.7E5 300 (Е-5), ТНВД BOSCH, система нейтрализации ОГ(AdBlue), Common Rail, аэродинам.козырек, ДЗК, КОМ ZF,  УВЭОС</v>
      </c>
    </row>
    <row r="207" spans="1:19" s="21" customFormat="1" ht="25.5" customHeight="1" x14ac:dyDescent="0.2">
      <c r="A207" s="21" t="str">
        <f t="shared" si="10"/>
        <v>065115000039675050</v>
      </c>
      <c r="B207" s="54" t="s">
        <v>220</v>
      </c>
      <c r="C207" s="73">
        <f>VLOOKUP(B207,[1]шас6х4!$A$6:$BF$50,2,FALSE)</f>
        <v>3385000</v>
      </c>
      <c r="D207" s="88">
        <f>VLOOKUP(B207,[1]шас6х4!$A$6:$AR$58,4,FALSE)</f>
        <v>3444000</v>
      </c>
      <c r="E207" s="36">
        <f t="shared" si="11"/>
        <v>1.0174298375184638</v>
      </c>
      <c r="F207" s="37">
        <f t="shared" si="12"/>
        <v>59000</v>
      </c>
      <c r="G207" s="27" t="str">
        <f>[1]шас6х4!AF40</f>
        <v>6х4</v>
      </c>
      <c r="H207" s="28">
        <f>[1]шас6х4!AG40</f>
        <v>2</v>
      </c>
      <c r="I207" s="29">
        <f>[1]шас6х4!AH40</f>
        <v>14.72</v>
      </c>
      <c r="J207" s="30">
        <f>[1]шас6х4!AI40</f>
        <v>300</v>
      </c>
      <c r="K207" s="30">
        <f>[1]шас6х4!AJ40</f>
        <v>300</v>
      </c>
      <c r="L207" s="30" t="str">
        <f>[1]шас6х4!AK40</f>
        <v>ZF9</v>
      </c>
      <c r="M207" s="31">
        <f>[1]шас6х4!AL40</f>
        <v>4.9800000000000004</v>
      </c>
      <c r="N207" s="30">
        <f>[1]шас6х4!AM40</f>
        <v>5755</v>
      </c>
      <c r="O207" s="33" t="str">
        <f>[1]шас6х4!AN40</f>
        <v>─</v>
      </c>
      <c r="P207" s="33" t="str">
        <f>[1]шас6х4!AO40</f>
        <v>10.00R20 11R22,5</v>
      </c>
      <c r="Q207" s="33">
        <f>[1]шас6х4!AP40</f>
        <v>210</v>
      </c>
      <c r="R207" s="33" t="str">
        <f>[1]шас6х4!AQ40</f>
        <v>─</v>
      </c>
      <c r="S207" s="34" t="str">
        <f>[1]шас6х4!AR40</f>
        <v>МКБ, МОБ, дв. КАМАЗ 740.705-300 (Е-5), ТНВД BOSCH, система нейтрализации ОГ(AdBlue), Common Rail, ДЗК, аэродинам.козырек, КОМ ZF, УВЭОС</v>
      </c>
    </row>
    <row r="208" spans="1:19" s="21" customFormat="1" ht="25.5" customHeight="1" x14ac:dyDescent="0.2">
      <c r="A208" s="21" t="str">
        <f t="shared" si="10"/>
        <v>065115000039685050</v>
      </c>
      <c r="B208" s="54" t="s">
        <v>221</v>
      </c>
      <c r="C208" s="87">
        <f>VLOOKUP(B208,[1]шас6х4!$A$6:$BF$50,2,FALSE)</f>
        <v>3483000</v>
      </c>
      <c r="D208" s="88">
        <f>VLOOKUP(B208,[1]шас6х4!$A$6:$AR$58,4,FALSE)</f>
        <v>3542000</v>
      </c>
      <c r="E208" s="36">
        <f t="shared" si="11"/>
        <v>1.0169394200401953</v>
      </c>
      <c r="F208" s="37">
        <f t="shared" si="12"/>
        <v>59000</v>
      </c>
      <c r="G208" s="27" t="str">
        <f>[1]шас6х4!AF41</f>
        <v>6х4</v>
      </c>
      <c r="H208" s="28">
        <f>[1]шас6х4!AG41</f>
        <v>2</v>
      </c>
      <c r="I208" s="29">
        <f>[1]шас6х4!AH41</f>
        <v>17.899999999999999</v>
      </c>
      <c r="J208" s="30">
        <f>[1]шас6х4!AI41</f>
        <v>300</v>
      </c>
      <c r="K208" s="30">
        <f>[1]шас6х4!AJ41</f>
        <v>292</v>
      </c>
      <c r="L208" s="30" t="str">
        <f>[1]шас6х4!AK41</f>
        <v>ZF9</v>
      </c>
      <c r="M208" s="31">
        <f>[1]шас6х4!AL41</f>
        <v>5.43</v>
      </c>
      <c r="N208" s="30">
        <f>[1]шас6х4!AM41</f>
        <v>5780</v>
      </c>
      <c r="O208" s="33" t="str">
        <f>[1]шас6х4!AN41</f>
        <v>─</v>
      </c>
      <c r="P208" s="33" t="str">
        <f>[1]шас6х4!AO41</f>
        <v>11.00R20 11R22,5</v>
      </c>
      <c r="Q208" s="33">
        <f>[1]шас6х4!AP41</f>
        <v>210</v>
      </c>
      <c r="R208" s="33" t="str">
        <f>[1]шас6х4!AQ41</f>
        <v>─</v>
      </c>
      <c r="S208" s="34" t="str">
        <f>[1]шас6х4!AR41</f>
        <v>МКБ, МОБ, дв. Cummins ISB6.7E5 300 (Е-5), ТНВД BOSCH, система нейтрализ. ОГ(AdBlue), Common Rail, КОМ ZF, аэродинам.козырек, ДЗК,  УВЭОС</v>
      </c>
    </row>
    <row r="209" spans="1:19" s="21" customFormat="1" ht="25.5" customHeight="1" x14ac:dyDescent="0.2">
      <c r="A209" s="21" t="str">
        <f t="shared" si="10"/>
        <v>065115000039684850</v>
      </c>
      <c r="B209" s="54" t="s">
        <v>222</v>
      </c>
      <c r="C209" s="87">
        <f>VLOOKUP(B209,[1]шас6х4!$A$6:$BF$50,2,FALSE)</f>
        <v>3483000</v>
      </c>
      <c r="D209" s="88">
        <f>VLOOKUP(B209,[1]шас6х4!$A$6:$AR$58,4,FALSE)</f>
        <v>3542000</v>
      </c>
      <c r="E209" s="36">
        <f t="shared" si="11"/>
        <v>1.0169394200401953</v>
      </c>
      <c r="F209" s="37">
        <f t="shared" si="12"/>
        <v>59000</v>
      </c>
      <c r="G209" s="27" t="str">
        <f>[1]шас6х4!AF42</f>
        <v>6х4</v>
      </c>
      <c r="H209" s="28">
        <f>[1]шас6х4!AG42</f>
        <v>2</v>
      </c>
      <c r="I209" s="29">
        <f>[1]шас6х4!AH42</f>
        <v>17.34</v>
      </c>
      <c r="J209" s="30">
        <f>[1]шас6х4!AI42</f>
        <v>300</v>
      </c>
      <c r="K209" s="30">
        <f>[1]шас6х4!AJ42</f>
        <v>300</v>
      </c>
      <c r="L209" s="30" t="str">
        <f>[1]шас6х4!AK42</f>
        <v>ZF9</v>
      </c>
      <c r="M209" s="31">
        <f>[1]шас6х4!AL42</f>
        <v>4.9800000000000004</v>
      </c>
      <c r="N209" s="30">
        <f>[1]шас6х4!AM42</f>
        <v>5755</v>
      </c>
      <c r="O209" s="33" t="str">
        <f>[1]шас6х4!AN42</f>
        <v>─</v>
      </c>
      <c r="P209" s="33" t="str">
        <f>[1]шас6х4!AO42</f>
        <v>11.00R20 11R22,5</v>
      </c>
      <c r="Q209" s="33">
        <f>[1]шас6х4!AP42</f>
        <v>210</v>
      </c>
      <c r="R209" s="33" t="str">
        <f>[1]шас6х4!AQ42</f>
        <v>─</v>
      </c>
      <c r="S209" s="34" t="str">
        <f>[1]шас6х4!AR42</f>
        <v>МКБ, МОБ, дв. КАМАЗ 740.705-300 (Е-5), ТНВД BOSCH, система нейтрализ. ОГ(AdBlue), Common Rail, КОМ ZF, аэродинам.козырек, ДЗК,  УВЭОС</v>
      </c>
    </row>
    <row r="210" spans="1:19" s="21" customFormat="1" ht="38.25" customHeight="1" x14ac:dyDescent="0.2">
      <c r="A210" s="21" t="str">
        <f t="shared" si="10"/>
        <v>065115000039714850</v>
      </c>
      <c r="B210" s="54" t="s">
        <v>223</v>
      </c>
      <c r="C210" s="87">
        <f>VLOOKUP(B210,[1]шас6х4!$A$6:$BF$50,2,FALSE)</f>
        <v>3564000</v>
      </c>
      <c r="D210" s="88">
        <f>VLOOKUP(B210,[1]шас6х4!$A$6:$AR$58,4,FALSE)</f>
        <v>3629000</v>
      </c>
      <c r="E210" s="36">
        <f t="shared" si="11"/>
        <v>1.0182379349046016</v>
      </c>
      <c r="F210" s="37">
        <f t="shared" si="12"/>
        <v>65000</v>
      </c>
      <c r="G210" s="27" t="str">
        <f>[1]шас6х4!AF43</f>
        <v>6х4</v>
      </c>
      <c r="H210" s="28">
        <f>[1]шас6х4!AG43</f>
        <v>2</v>
      </c>
      <c r="I210" s="29">
        <f>[1]шас6х4!AH43</f>
        <v>17.635000000000002</v>
      </c>
      <c r="J210" s="30">
        <f>[1]шас6х4!AI43</f>
        <v>300</v>
      </c>
      <c r="K210" s="30">
        <f>[1]шас6х4!AJ43</f>
        <v>292</v>
      </c>
      <c r="L210" s="30" t="str">
        <f>[1]шас6х4!AK43</f>
        <v>ZF9</v>
      </c>
      <c r="M210" s="31">
        <f>[1]шас6х4!AL43</f>
        <v>5.43</v>
      </c>
      <c r="N210" s="30">
        <f>[1]шас6х4!AM43</f>
        <v>5780</v>
      </c>
      <c r="O210" s="33" t="str">
        <f>[1]шас6х4!AN43</f>
        <v>─</v>
      </c>
      <c r="P210" s="33" t="str">
        <f>[1]шас6х4!AO43</f>
        <v>11.00R20 11R22,5</v>
      </c>
      <c r="Q210" s="33">
        <f>[1]шас6х4!AP43</f>
        <v>350</v>
      </c>
      <c r="R210" s="33" t="str">
        <f>[1]шас6х4!AQ43</f>
        <v>─</v>
      </c>
      <c r="S210" s="34" t="str">
        <f>[1]шас6х4!AR43</f>
        <v>МКБ, МОБ, дв. Cummins ISB6.7E5 300 (Е-5), ТНВД BOSCH, система нейтрализ. ОГ(AdBlue), Common Rail, КОМ FH 9767, аэродинам.козырек, ДЗК, выхлоп вверх, УВЭОС</v>
      </c>
    </row>
    <row r="211" spans="1:19" s="21" customFormat="1" ht="38.25" customHeight="1" x14ac:dyDescent="0.2">
      <c r="A211" s="21" t="str">
        <f t="shared" si="10"/>
        <v>065117000030104850</v>
      </c>
      <c r="B211" s="54" t="s">
        <v>224</v>
      </c>
      <c r="C211" s="87">
        <f>VLOOKUP(B211,[1]шас6х4!$A$6:$BF$50,2,FALSE)</f>
        <v>3636000</v>
      </c>
      <c r="D211" s="88">
        <f>VLOOKUP(B211,[1]шас6х4!$A$6:$AR$58,4,FALSE)</f>
        <v>3708000</v>
      </c>
      <c r="E211" s="36">
        <f t="shared" si="11"/>
        <v>1.0198019801980198</v>
      </c>
      <c r="F211" s="37">
        <f t="shared" si="12"/>
        <v>72000</v>
      </c>
      <c r="G211" s="27" t="str">
        <f>[1]шас6х4!AF44</f>
        <v>6х4</v>
      </c>
      <c r="H211" s="28">
        <f>[1]шас6х4!AG44</f>
        <v>2</v>
      </c>
      <c r="I211" s="29">
        <f>[1]шас6х4!AH44</f>
        <v>16</v>
      </c>
      <c r="J211" s="30">
        <f>[1]шас6х4!AI44</f>
        <v>300</v>
      </c>
      <c r="K211" s="30">
        <f>[1]шас6х4!AJ44</f>
        <v>292</v>
      </c>
      <c r="L211" s="30" t="str">
        <f>[1]шас6х4!AK44</f>
        <v>ZF9</v>
      </c>
      <c r="M211" s="31">
        <f>[1]шас6х4!AL44</f>
        <v>5.94</v>
      </c>
      <c r="N211" s="30">
        <f>[1]шас6х4!AM44</f>
        <v>7560</v>
      </c>
      <c r="O211" s="33">
        <f>[1]шас6х4!AN44</f>
        <v>1</v>
      </c>
      <c r="P211" s="33" t="str">
        <f>[1]шас6х4!AO44</f>
        <v>11.00R20 11R22,5</v>
      </c>
      <c r="Q211" s="33">
        <f>[1]шас6х4!AP44</f>
        <v>500</v>
      </c>
      <c r="R211" s="33" t="str">
        <f>[1]шас6х4!AQ44</f>
        <v>шк-пет.</v>
      </c>
      <c r="S211" s="34" t="str">
        <f>[1]шас6х4!AR44</f>
        <v xml:space="preserve">МКБ, МОБ, дв. Cummins ISB6.7E5 300 (Е-5), ТНВД BOSCH, система нейтрализ. ОГ(AdBlue), ДЗК, аэродинам.козырек, боковая защита, тахограф российского стандарта с блоком СКЗИ, УВЭОС </v>
      </c>
    </row>
    <row r="212" spans="1:19" s="91" customFormat="1" ht="38.25" customHeight="1" x14ac:dyDescent="0.2">
      <c r="A212" s="91" t="str">
        <f t="shared" si="10"/>
        <v>065117000030105050</v>
      </c>
      <c r="B212" s="92" t="s">
        <v>225</v>
      </c>
      <c r="C212" s="93">
        <f>VLOOKUP(B212,[1]шас6х4!$A$6:$BF$50,2,FALSE)</f>
        <v>3636000</v>
      </c>
      <c r="D212" s="88">
        <f>VLOOKUP(B212,[1]шас6х4!$A$6:$AR$58,4,FALSE)</f>
        <v>3708000</v>
      </c>
      <c r="E212" s="94">
        <f t="shared" si="11"/>
        <v>1.0198019801980198</v>
      </c>
      <c r="F212" s="95">
        <f t="shared" si="12"/>
        <v>72000</v>
      </c>
      <c r="G212" s="96" t="str">
        <f>[1]шас6х4!AF45</f>
        <v>6х4</v>
      </c>
      <c r="H212" s="97">
        <f>[1]шас6х4!AG45</f>
        <v>2</v>
      </c>
      <c r="I212" s="98">
        <f>[1]шас6х4!AH45</f>
        <v>16</v>
      </c>
      <c r="J212" s="99">
        <f>[1]шас6х4!AI45</f>
        <v>300</v>
      </c>
      <c r="K212" s="99">
        <f>[1]шас6х4!AJ45</f>
        <v>300</v>
      </c>
      <c r="L212" s="99" t="str">
        <f>[1]шас6х4!AK45</f>
        <v>ZF9</v>
      </c>
      <c r="M212" s="100">
        <f>[1]шас6х4!AL45</f>
        <v>4.9800000000000004</v>
      </c>
      <c r="N212" s="99">
        <f>[1]шас6х4!AM45</f>
        <v>7545</v>
      </c>
      <c r="O212" s="97">
        <f>[1]шас6х4!AN45</f>
        <v>1</v>
      </c>
      <c r="P212" s="97" t="str">
        <f>[1]шас6х4!AO45</f>
        <v>11.00R20 11R22,5</v>
      </c>
      <c r="Q212" s="97">
        <f>[1]шас6х4!AP45</f>
        <v>500</v>
      </c>
      <c r="R212" s="97" t="str">
        <f>[1]шас6х4!AQ45</f>
        <v>шк-пет.</v>
      </c>
      <c r="S212" s="101" t="str">
        <f>[1]шас6х4!AR45</f>
        <v xml:space="preserve">МКБ, МОБ,дв. КАМАЗ 740.705-300 (Е-5), ТНВД BOSCH, система нейтрализ. ОГ(AdBlue), ДЗК, аэродинам.козырек, боковая защита, тахограф российского стандарта с блоком СКЗИ, УВЭОС </v>
      </c>
    </row>
    <row r="213" spans="1:19" s="91" customFormat="1" ht="51" customHeight="1" x14ac:dyDescent="0.2">
      <c r="A213" s="91" t="str">
        <f t="shared" si="10"/>
        <v>065117000030204850</v>
      </c>
      <c r="B213" s="92" t="s">
        <v>226</v>
      </c>
      <c r="C213" s="93">
        <f>VLOOKUP(B213,[1]шас6х4!$A$6:$BF$50,2,FALSE)</f>
        <v>3713000</v>
      </c>
      <c r="D213" s="88">
        <f>VLOOKUP(B213,[1]шас6х4!$A$6:$AR$58,4,FALSE)</f>
        <v>3785000</v>
      </c>
      <c r="E213" s="94">
        <f t="shared" si="11"/>
        <v>1.0193913277673041</v>
      </c>
      <c r="F213" s="95">
        <f t="shared" si="12"/>
        <v>72000</v>
      </c>
      <c r="G213" s="96" t="str">
        <f>[1]шас6х4!AF46</f>
        <v>6х4</v>
      </c>
      <c r="H213" s="97">
        <f>[1]шас6х4!AG46</f>
        <v>2</v>
      </c>
      <c r="I213" s="98">
        <f>[1]шас6х4!AH46</f>
        <v>16</v>
      </c>
      <c r="J213" s="99">
        <f>[1]шас6х4!AI46</f>
        <v>300</v>
      </c>
      <c r="K213" s="99">
        <f>[1]шас6х4!AJ46</f>
        <v>292</v>
      </c>
      <c r="L213" s="99" t="str">
        <f>[1]шас6х4!AK46</f>
        <v>ZF9</v>
      </c>
      <c r="M213" s="100">
        <f>[1]шас6х4!AL46</f>
        <v>5.94</v>
      </c>
      <c r="N213" s="99">
        <f>[1]шас6х4!AM46</f>
        <v>7560</v>
      </c>
      <c r="O213" s="97">
        <f>[1]шас6х4!AN46</f>
        <v>1</v>
      </c>
      <c r="P213" s="97" t="str">
        <f>[1]шас6х4!AO46</f>
        <v>11.00R20 11R22,5</v>
      </c>
      <c r="Q213" s="97">
        <f>[1]шас6х4!AP46</f>
        <v>500</v>
      </c>
      <c r="R213" s="97" t="str">
        <f>[1]шас6х4!AQ46</f>
        <v>шк-пет.</v>
      </c>
      <c r="S213" s="101" t="str">
        <f>[1]шас6х4!AR46</f>
        <v>МКБ, МОБ, дв. Cummins ISB6.7E5 300 (Е-5), ТНВД BOSCH, система нейтрализ. ОГ(AdBlue), ДЗК, аэродинам.козырек, боковая защита, пер. и зад. подвески пневмат-ие, отопитель каб. Планар 4Д, тахограф российского стандарта с блоком СКЗИ, УВЭОС</v>
      </c>
    </row>
    <row r="214" spans="1:19" s="91" customFormat="1" ht="38.25" x14ac:dyDescent="0.2">
      <c r="A214" s="91" t="str">
        <f t="shared" si="10"/>
        <v>065200000030105350</v>
      </c>
      <c r="B214" s="92" t="s">
        <v>227</v>
      </c>
      <c r="C214" s="87">
        <f>VLOOKUP(B214,'[1]шас тяж'!$A$7:$BW$54,2,FALSE)</f>
        <v>4030000</v>
      </c>
      <c r="D214" s="102">
        <f>VLOOKUP(B214,'[1]шас тяж'!$A$6:$BB$41,4,FALSE)</f>
        <v>4107000</v>
      </c>
      <c r="E214" s="94">
        <f t="shared" si="11"/>
        <v>1.019106699751861</v>
      </c>
      <c r="F214" s="95">
        <f>D214-C214</f>
        <v>77000</v>
      </c>
      <c r="G214" s="96" t="str">
        <f>'[1]шас тяж'!AO17</f>
        <v>6х4</v>
      </c>
      <c r="H214" s="97">
        <f>'[1]шас тяж'!AP17</f>
        <v>2</v>
      </c>
      <c r="I214" s="98">
        <f>'[1]шас тяж'!AQ17</f>
        <v>23.675000000000001</v>
      </c>
      <c r="J214" s="99">
        <f>'[1]шас тяж'!AR17</f>
        <v>400</v>
      </c>
      <c r="K214" s="99">
        <f>'[1]шас тяж'!AS17</f>
        <v>400</v>
      </c>
      <c r="L214" s="99" t="str">
        <f>'[1]шас тяж'!AT17</f>
        <v>ZF16</v>
      </c>
      <c r="M214" s="100">
        <f>'[1]шас тяж'!AU17</f>
        <v>5.1100000000000003</v>
      </c>
      <c r="N214" s="99">
        <f>'[1]шас тяж'!AV17</f>
        <v>4780</v>
      </c>
      <c r="O214" s="97" t="str">
        <f>'[1]шас тяж'!AW17</f>
        <v>─</v>
      </c>
      <c r="P214" s="97" t="str">
        <f>'[1]шас тяж'!AX17</f>
        <v>315/80R22,5</v>
      </c>
      <c r="Q214" s="97">
        <f>'[1]шас тяж'!AY17</f>
        <v>350</v>
      </c>
      <c r="R214" s="97" t="str">
        <f>'[1]шас тяж'!AZ17</f>
        <v>─</v>
      </c>
      <c r="S214" s="101" t="str">
        <f>'[1]шас тяж'!BA17</f>
        <v>МКБ, МОБ, дв. КАМАЗ-740.735-400 (E-5), топл. ап. BOSCH, система нейтрализ. ОГ(AdBlue),  ДЗК, КОМ c насосом, пневмоподв. каб., аэродинамич.козырек, боковая защита, тахограф российского стандарта с блоком СКЗИ, УВЭОС</v>
      </c>
    </row>
    <row r="215" spans="1:19" s="91" customFormat="1" ht="42.75" customHeight="1" x14ac:dyDescent="0.2">
      <c r="B215" s="92" t="s">
        <v>228</v>
      </c>
      <c r="C215" s="93">
        <f>VLOOKUP(B215,'[1]шас тяж'!$A$7:$BW$54,2,FALSE)</f>
        <v>4416000</v>
      </c>
      <c r="D215" s="102">
        <f>VLOOKUP(B215,'[1]шас тяж'!$A$6:$BB$41,4,FALSE)</f>
        <v>4508000</v>
      </c>
      <c r="E215" s="94">
        <f>D215/C215</f>
        <v>1.0208333333333333</v>
      </c>
      <c r="F215" s="95">
        <f>D215-C215</f>
        <v>92000</v>
      </c>
      <c r="G215" s="96" t="str">
        <f>'[1]шас тяж'!AO18</f>
        <v>6х4</v>
      </c>
      <c r="H215" s="96">
        <f>'[1]шас тяж'!AP18</f>
        <v>2</v>
      </c>
      <c r="I215" s="96">
        <f>'[1]шас тяж'!AQ18</f>
        <v>23.675000000000001</v>
      </c>
      <c r="J215" s="96">
        <f>'[1]шас тяж'!AR18</f>
        <v>400</v>
      </c>
      <c r="K215" s="96">
        <f>'[1]шас тяж'!AS18</f>
        <v>390</v>
      </c>
      <c r="L215" s="96" t="str">
        <f>'[1]шас тяж'!AT18</f>
        <v>ZF16</v>
      </c>
      <c r="M215" s="96">
        <f>'[1]шас тяж'!AU18</f>
        <v>5.1100000000000003</v>
      </c>
      <c r="N215" s="96">
        <f>'[1]шас тяж'!AV18</f>
        <v>4780</v>
      </c>
      <c r="O215" s="96" t="str">
        <f>'[1]шас тяж'!AW18</f>
        <v>─</v>
      </c>
      <c r="P215" s="96" t="str">
        <f>'[1]шас тяж'!AX18</f>
        <v>315/80R22,5</v>
      </c>
      <c r="Q215" s="96">
        <f>'[1]шас тяж'!AY18</f>
        <v>350</v>
      </c>
      <c r="R215" s="96" t="str">
        <f>'[1]шас тяж'!AZ18</f>
        <v>─</v>
      </c>
      <c r="S215" s="103" t="str">
        <f>'[1]шас тяж'!BA18</f>
        <v xml:space="preserve">МКБ, МОБ, дв. Cummins ISL 400 50 (Е-5), топл. ап. BOSCH, Common Rail, система нейтрализ. ОГ (AdBlue),  ДЗК, КОМ  FH 9731, пневмоподв. каб., рестайлинг-2, кондиционер, тахограф российского стандарта с блоком СКЗИ, УВЭОС </v>
      </c>
    </row>
    <row r="216" spans="1:19" s="91" customFormat="1" ht="42.75" customHeight="1" x14ac:dyDescent="0.2">
      <c r="B216" s="92" t="s">
        <v>229</v>
      </c>
      <c r="C216" s="93">
        <f>VLOOKUP(B216,'[1]шас тяж'!$A$7:$BW$54,2,FALSE)</f>
        <v>4265000</v>
      </c>
      <c r="D216" s="102">
        <f>VLOOKUP(B216,'[1]шас тяж'!$A$6:$BB$41,4,FALSE)</f>
        <v>4356000</v>
      </c>
      <c r="E216" s="94">
        <f>D216/C216</f>
        <v>1.0213364595545136</v>
      </c>
      <c r="F216" s="95">
        <f>D216-C216</f>
        <v>91000</v>
      </c>
      <c r="G216" s="96" t="str">
        <f>'[1]шас тяж'!AO19</f>
        <v>6х4</v>
      </c>
      <c r="H216" s="96">
        <f>'[1]шас тяж'!AP19</f>
        <v>2</v>
      </c>
      <c r="I216" s="96">
        <f>'[1]шас тяж'!AQ19</f>
        <v>23.675000000000001</v>
      </c>
      <c r="J216" s="96">
        <f>'[1]шас тяж'!AR19</f>
        <v>400</v>
      </c>
      <c r="K216" s="96">
        <f>'[1]шас тяж'!AS19</f>
        <v>390</v>
      </c>
      <c r="L216" s="96" t="str">
        <f>'[1]шас тяж'!AT19</f>
        <v>ZF16</v>
      </c>
      <c r="M216" s="96">
        <f>'[1]шас тяж'!AU19</f>
        <v>5.1100000000000003</v>
      </c>
      <c r="N216" s="96">
        <f>'[1]шас тяж'!AV19</f>
        <v>4780</v>
      </c>
      <c r="O216" s="96" t="str">
        <f>'[1]шас тяж'!AW19</f>
        <v>─</v>
      </c>
      <c r="P216" s="96" t="str">
        <f>'[1]шас тяж'!AX19</f>
        <v>315/80R22,5</v>
      </c>
      <c r="Q216" s="96">
        <f>'[1]шас тяж'!AY19</f>
        <v>350</v>
      </c>
      <c r="R216" s="96" t="str">
        <f>'[1]шас тяж'!AZ19</f>
        <v>─</v>
      </c>
      <c r="S216" s="103" t="str">
        <f>'[1]шас тяж'!BA19</f>
        <v xml:space="preserve">МКБ, МОБ, дв. Cummins ISL 400 50 (Е-5), топл. ап. BOSCH, Common Rail, система нейтрализ. ОГ (AdBlue),  ДЗК, КОМ FH 9731, пневмоподв. каб., УВЭОС </v>
      </c>
    </row>
    <row r="217" spans="1:19" s="91" customFormat="1" ht="31.5" customHeight="1" x14ac:dyDescent="0.2">
      <c r="A217" s="91" t="str">
        <f t="shared" si="10"/>
        <v>065200000030204950</v>
      </c>
      <c r="B217" s="92" t="s">
        <v>230</v>
      </c>
      <c r="C217" s="93">
        <f>VLOOKUP(B217,'[1]шас тяж'!$A$7:$BW$54,2,FALSE)</f>
        <v>4262000</v>
      </c>
      <c r="D217" s="102">
        <f>VLOOKUP(B217,'[1]шас тяж'!$A$6:$BB$41,4,FALSE)</f>
        <v>4359000</v>
      </c>
      <c r="E217" s="94">
        <f t="shared" si="11"/>
        <v>1.0227592679493196</v>
      </c>
      <c r="F217" s="95">
        <f t="shared" si="12"/>
        <v>97000</v>
      </c>
      <c r="G217" s="96" t="str">
        <f>'[1]шас тяж'!AO20</f>
        <v>6х4</v>
      </c>
      <c r="H217" s="97">
        <f>'[1]шас тяж'!AP20</f>
        <v>2</v>
      </c>
      <c r="I217" s="98">
        <f>'[1]шас тяж'!AQ20</f>
        <v>23.675000000000001</v>
      </c>
      <c r="J217" s="99">
        <f>'[1]шас тяж'!AR20</f>
        <v>400</v>
      </c>
      <c r="K217" s="99">
        <f>'[1]шас тяж'!AS20</f>
        <v>390</v>
      </c>
      <c r="L217" s="99" t="str">
        <f>'[1]шас тяж'!AT20</f>
        <v>ZF16</v>
      </c>
      <c r="M217" s="100">
        <f>'[1]шас тяж'!AU20</f>
        <v>5.1100000000000003</v>
      </c>
      <c r="N217" s="99">
        <f>'[1]шас тяж'!AV20</f>
        <v>4780</v>
      </c>
      <c r="O217" s="97" t="str">
        <f>'[1]шас тяж'!AW20</f>
        <v>─</v>
      </c>
      <c r="P217" s="97" t="str">
        <f>'[1]шас тяж'!AX20</f>
        <v>315/80R22,5</v>
      </c>
      <c r="Q217" s="97">
        <f>'[1]шас тяж'!AY20</f>
        <v>350</v>
      </c>
      <c r="R217" s="97" t="str">
        <f>'[1]шас тяж'!AZ20</f>
        <v>шк-пет.</v>
      </c>
      <c r="S217" s="101" t="str">
        <f>'[1]шас тяж'!BA20</f>
        <v xml:space="preserve">МКБ, МОБ, дв. Cummins ISL 400 50 (Е-5), топл. ап. BOSCH, Common Rail, система нейтрализ. ОГ (AdBlue),  ДЗК, КОМ c насосом, аэродинамич.козырек, боковая зашита, пневмоподв. каб., тахограф российского стандарта с блоком СКЗИ, УВЭОС </v>
      </c>
    </row>
    <row r="218" spans="1:19" s="91" customFormat="1" ht="52.9" customHeight="1" x14ac:dyDescent="0.2">
      <c r="A218" s="91" t="str">
        <f t="shared" si="10"/>
        <v>065200000030214950</v>
      </c>
      <c r="B218" s="92" t="s">
        <v>231</v>
      </c>
      <c r="C218" s="93">
        <f>VLOOKUP(B218,'[1]шас тяж'!$A$7:$BW$54,2,FALSE)</f>
        <v>4258000</v>
      </c>
      <c r="D218" s="102">
        <f>VLOOKUP(B218,'[1]шас тяж'!$A$6:$BB$41,4,FALSE)</f>
        <v>4355000</v>
      </c>
      <c r="E218" s="94">
        <f t="shared" si="11"/>
        <v>1.0227806481916393</v>
      </c>
      <c r="F218" s="95">
        <f t="shared" si="12"/>
        <v>97000</v>
      </c>
      <c r="G218" s="96" t="str">
        <f>'[1]шас тяж'!AO21</f>
        <v>6х4</v>
      </c>
      <c r="H218" s="97">
        <f>'[1]шас тяж'!AP21</f>
        <v>2</v>
      </c>
      <c r="I218" s="98">
        <f>'[1]шас тяж'!AQ21</f>
        <v>23.824999999999999</v>
      </c>
      <c r="J218" s="99">
        <f>'[1]шас тяж'!AR21</f>
        <v>400</v>
      </c>
      <c r="K218" s="99">
        <f>'[1]шас тяж'!AS21</f>
        <v>390</v>
      </c>
      <c r="L218" s="99" t="str">
        <f>'[1]шас тяж'!AT21</f>
        <v>ZF16</v>
      </c>
      <c r="M218" s="100">
        <f>'[1]шас тяж'!AU21</f>
        <v>5.1100000000000003</v>
      </c>
      <c r="N218" s="99">
        <f>'[1]шас тяж'!AV21</f>
        <v>4780</v>
      </c>
      <c r="O218" s="97" t="str">
        <f>'[1]шас тяж'!AW21</f>
        <v>─</v>
      </c>
      <c r="P218" s="97" t="str">
        <f>'[1]шас тяж'!AX21</f>
        <v>315/80R22,5</v>
      </c>
      <c r="Q218" s="97">
        <f>'[1]шас тяж'!AY21</f>
        <v>350</v>
      </c>
      <c r="R218" s="97" t="str">
        <f>'[1]шас тяж'!AZ21</f>
        <v>шк-пет.</v>
      </c>
      <c r="S218" s="101" t="str">
        <f>'[1]шас тяж'!BA21</f>
        <v xml:space="preserve">МКБ, МОБ, дв. Cummins ISL 400 50 (Е-5), топл. ап. BOSCH, Common Rail, система нейтрализ. ОГ (AdBlue),  КОМ c насосом, пневмоподв. каб., аэродинамич.козырек, боковая защита, тахограф российского стандарта с блоком СКЗИ, УВЭОС </v>
      </c>
    </row>
    <row r="219" spans="1:19" s="91" customFormat="1" ht="52.9" customHeight="1" x14ac:dyDescent="0.2">
      <c r="A219" s="91" t="str">
        <f t="shared" si="10"/>
        <v>065200000030234950</v>
      </c>
      <c r="B219" s="92" t="s">
        <v>232</v>
      </c>
      <c r="C219" s="93">
        <f>VLOOKUP(B219,'[1]шас тяж'!$A$7:$BW$54,2,FALSE)</f>
        <v>4235000</v>
      </c>
      <c r="D219" s="102">
        <f>VLOOKUP(B219,'[1]шас тяж'!$A$6:$BB$41,4,FALSE)</f>
        <v>4332000</v>
      </c>
      <c r="E219" s="94">
        <f t="shared" si="11"/>
        <v>1.0229043683589139</v>
      </c>
      <c r="F219" s="95">
        <f t="shared" si="12"/>
        <v>97000</v>
      </c>
      <c r="G219" s="96" t="str">
        <f>'[1]шас тяж'!AO22</f>
        <v>6х4</v>
      </c>
      <c r="H219" s="97">
        <f>'[1]шас тяж'!AP22</f>
        <v>2</v>
      </c>
      <c r="I219" s="98">
        <f>'[1]шас тяж'!AQ22</f>
        <v>23.675000000000001</v>
      </c>
      <c r="J219" s="99">
        <f>'[1]шас тяж'!AR22</f>
        <v>400</v>
      </c>
      <c r="K219" s="99">
        <f>'[1]шас тяж'!AS22</f>
        <v>390</v>
      </c>
      <c r="L219" s="99" t="str">
        <f>'[1]шас тяж'!AT22</f>
        <v>ZF16</v>
      </c>
      <c r="M219" s="100">
        <f>'[1]шас тяж'!AU22</f>
        <v>5.1100000000000003</v>
      </c>
      <c r="N219" s="99">
        <f>'[1]шас тяж'!AV22</f>
        <v>4780</v>
      </c>
      <c r="O219" s="97" t="str">
        <f>'[1]шас тяж'!AW22</f>
        <v>─</v>
      </c>
      <c r="P219" s="97" t="str">
        <f>'[1]шас тяж'!AX22</f>
        <v>315/80R22,5</v>
      </c>
      <c r="Q219" s="97">
        <f>'[1]шас тяж'!AY22</f>
        <v>350</v>
      </c>
      <c r="R219" s="97" t="str">
        <f>'[1]шас тяж'!AZ22</f>
        <v>шк-пет.</v>
      </c>
      <c r="S219" s="101" t="str">
        <f>'[1]шас тяж'!BA22</f>
        <v xml:space="preserve">МКБ, МОБ, дв. Cummins ISL 400 50 (Е-5), топл. ап. BOSCH, Common Rail, система нейтрализ. ОГ (AdBlue),  ДЗК, КОМ c насосом, пневмоподв. каб., аэродинамич.козырек, боковая защита, УВЭОС </v>
      </c>
    </row>
    <row r="220" spans="1:19" s="91" customFormat="1" ht="31.5" customHeight="1" x14ac:dyDescent="0.2">
      <c r="A220" s="91" t="str">
        <f t="shared" si="10"/>
        <v>065200000030354850</v>
      </c>
      <c r="B220" s="92" t="s">
        <v>233</v>
      </c>
      <c r="C220" s="93">
        <f>VLOOKUP(B220,'[1]шас тяж'!$A$7:$BW$54,2,FALSE)</f>
        <v>3886000</v>
      </c>
      <c r="D220" s="102">
        <f>VLOOKUP(B220,'[1]шас тяж'!$A$6:$BB$41,4,FALSE)</f>
        <v>3963000</v>
      </c>
      <c r="E220" s="94">
        <f t="shared" si="11"/>
        <v>1.0198147195059186</v>
      </c>
      <c r="F220" s="95">
        <f t="shared" si="12"/>
        <v>77000</v>
      </c>
      <c r="G220" s="96" t="str">
        <f>'[1]шас тяж'!AO23</f>
        <v>6х4</v>
      </c>
      <c r="H220" s="97">
        <f>'[1]шас тяж'!AP23</f>
        <v>2</v>
      </c>
      <c r="I220" s="98">
        <f>'[1]шас тяж'!AQ23</f>
        <v>23.2</v>
      </c>
      <c r="J220" s="99">
        <f>'[1]шас тяж'!AR23</f>
        <v>300</v>
      </c>
      <c r="K220" s="99">
        <f>'[1]шас тяж'!AS23</f>
        <v>292</v>
      </c>
      <c r="L220" s="99" t="str">
        <f>'[1]шас тяж'!AT23</f>
        <v>ZF9</v>
      </c>
      <c r="M220" s="100">
        <f>'[1]шас тяж'!AU23</f>
        <v>6.33</v>
      </c>
      <c r="N220" s="99">
        <f>'[1]шас тяж'!AV23</f>
        <v>5580</v>
      </c>
      <c r="O220" s="100" t="str">
        <f>'[1]шас тяж'!AW23</f>
        <v>─</v>
      </c>
      <c r="P220" s="100" t="str">
        <f>'[1]шас тяж'!AX23</f>
        <v>315/80R22,5</v>
      </c>
      <c r="Q220" s="97">
        <f>'[1]шас тяж'!AY23</f>
        <v>350</v>
      </c>
      <c r="R220" s="100" t="str">
        <f>'[1]шас тяж'!AZ23</f>
        <v>─</v>
      </c>
      <c r="S220" s="104" t="str">
        <f>'[1]шас тяж'!BA23</f>
        <v>МКБ, МОБ, дв. Cummins ISB6.7E5 300 (Е-5), ТНВД BOSCH, система нейтрализ. ОГ (AdBlue), ДЗК, аэродинамич.козырек, боковая защита, пневмоподв.каб., УВЭОС</v>
      </c>
    </row>
    <row r="221" spans="1:19" s="21" customFormat="1" ht="51" customHeight="1" x14ac:dyDescent="0.2">
      <c r="A221" s="21" t="str">
        <f t="shared" si="10"/>
        <v>065200000030725350</v>
      </c>
      <c r="B221" s="54" t="s">
        <v>234</v>
      </c>
      <c r="C221" s="87">
        <f>VLOOKUP(B221,'[1]шас тяж'!$A$7:$BW$54,2,FALSE)</f>
        <v>4122000</v>
      </c>
      <c r="D221" s="102">
        <f>VLOOKUP(B221,'[1]шас тяж'!$A$6:$BB$41,4,FALSE)</f>
        <v>4199000</v>
      </c>
      <c r="E221" s="36">
        <f t="shared" si="11"/>
        <v>1.0186802523047065</v>
      </c>
      <c r="F221" s="37">
        <f t="shared" si="12"/>
        <v>77000</v>
      </c>
      <c r="G221" s="27" t="str">
        <f>'[1]шас тяж'!AO24</f>
        <v>6х4</v>
      </c>
      <c r="H221" s="28">
        <f>'[1]шас тяж'!AP24</f>
        <v>2</v>
      </c>
      <c r="I221" s="29">
        <f>'[1]шас тяж'!AQ24</f>
        <v>23.175000000000001</v>
      </c>
      <c r="J221" s="30">
        <f>'[1]шас тяж'!AR24</f>
        <v>400</v>
      </c>
      <c r="K221" s="30">
        <f>'[1]шас тяж'!AS24</f>
        <v>400</v>
      </c>
      <c r="L221" s="30" t="str">
        <f>'[1]шас тяж'!AT24</f>
        <v>ZF16</v>
      </c>
      <c r="M221" s="31">
        <f>'[1]шас тяж'!AU24</f>
        <v>5.1100000000000003</v>
      </c>
      <c r="N221" s="30">
        <f>'[1]шас тяж'!AV24</f>
        <v>7680</v>
      </c>
      <c r="O221" s="33" t="str">
        <f>'[1]шас тяж'!AW24</f>
        <v>─</v>
      </c>
      <c r="P221" s="33" t="str">
        <f>'[1]шас тяж'!AX24</f>
        <v>315/80R22,5</v>
      </c>
      <c r="Q221" s="33">
        <f>'[1]шас тяж'!AY24</f>
        <v>350</v>
      </c>
      <c r="R221" s="33" t="str">
        <f>'[1]шас тяж'!AZ24</f>
        <v>шк-пет.</v>
      </c>
      <c r="S221" s="34" t="str">
        <f>'[1]шас тяж'!BA24</f>
        <v xml:space="preserve">МКБ, МОБ, дв. КАМАЗ-740.735-400 (E-5), топл. ап. BOSCH, система нейтрализ. ОГ(AdBlue), КОМ c насосом, ДЗК, аэродинамич.козырек, боковая защита, пневмоподв. каб., тахограф российского стандарта с блоком СКЗИ, УВЭОС </v>
      </c>
    </row>
    <row r="222" spans="1:19" s="91" customFormat="1" ht="51" customHeight="1" x14ac:dyDescent="0.2">
      <c r="A222" s="91" t="str">
        <f t="shared" si="10"/>
        <v>065201000030104950</v>
      </c>
      <c r="B222" s="23" t="s">
        <v>235</v>
      </c>
      <c r="C222" s="87">
        <f>VLOOKUP(B222,'[1]шас тяж'!$A$7:$BW$54,2,FALSE)</f>
        <v>4581000</v>
      </c>
      <c r="D222" s="102">
        <f>VLOOKUP(B222,'[1]шас тяж'!$A$6:$BB$41,4,FALSE)</f>
        <v>4686000</v>
      </c>
      <c r="E222" s="36">
        <f t="shared" si="11"/>
        <v>1.0229207596594629</v>
      </c>
      <c r="F222" s="37">
        <f t="shared" si="12"/>
        <v>105000</v>
      </c>
      <c r="G222" s="27" t="str">
        <f>'[1]шас тяж'!AO25</f>
        <v>8х4</v>
      </c>
      <c r="H222" s="105">
        <f>'[1]шас тяж'!AP25</f>
        <v>2</v>
      </c>
      <c r="I222" s="29">
        <f>'[1]шас тяж'!AQ25</f>
        <v>30.07</v>
      </c>
      <c r="J222" s="30">
        <f>'[1]шас тяж'!AR25</f>
        <v>400</v>
      </c>
      <c r="K222" s="30">
        <f>'[1]шас тяж'!AS25</f>
        <v>390</v>
      </c>
      <c r="L222" s="30" t="str">
        <f>'[1]шас тяж'!AT25</f>
        <v>ZF16</v>
      </c>
      <c r="M222" s="31">
        <f>'[1]шас тяж'!AU25</f>
        <v>5.1100000000000003</v>
      </c>
      <c r="N222" s="30">
        <f>'[1]шас тяж'!AV25</f>
        <v>6000</v>
      </c>
      <c r="O222" s="33" t="str">
        <f>'[1]шас тяж'!AW25</f>
        <v>─</v>
      </c>
      <c r="P222" s="33" t="str">
        <f>'[1]шас тяж'!AX25</f>
        <v>315/80R22,5</v>
      </c>
      <c r="Q222" s="33">
        <f>'[1]шас тяж'!AY25</f>
        <v>210</v>
      </c>
      <c r="R222" s="33" t="str">
        <f>'[1]шас тяж'!AZ25</f>
        <v>─</v>
      </c>
      <c r="S222" s="34" t="str">
        <f>'[1]шас тяж'!BA25</f>
        <v>МКБ, МОБ, дв. Cummins ISL 400 50 (Е-5), система нейтрализ. ОГ(AdBlue), Common Rail, ТНВД BOSCH, ДЗК,  аэродинам.козырек, боковая защита, КОМ c насосом, пневмоподв. каб., тахограф российского стандарта с блоком СКЗИ, УВЭОС</v>
      </c>
    </row>
    <row r="223" spans="1:19" s="91" customFormat="1" ht="51" customHeight="1" x14ac:dyDescent="0.2">
      <c r="A223" s="91" t="str">
        <f t="shared" si="10"/>
        <v>065201000030105350</v>
      </c>
      <c r="B223" s="23" t="s">
        <v>236</v>
      </c>
      <c r="C223" s="87">
        <f>VLOOKUP(B223,'[1]шас тяж'!$A$7:$BW$54,2,FALSE)</f>
        <v>4378000</v>
      </c>
      <c r="D223" s="102">
        <f>VLOOKUP(B223,'[1]шас тяж'!$A$6:$BB$41,4,FALSE)</f>
        <v>4463000</v>
      </c>
      <c r="E223" s="36">
        <f t="shared" si="11"/>
        <v>1.0194152581087255</v>
      </c>
      <c r="F223" s="37">
        <f t="shared" si="12"/>
        <v>85000</v>
      </c>
      <c r="G223" s="27" t="str">
        <f>'[1]шас тяж'!AO26</f>
        <v>8х4</v>
      </c>
      <c r="H223" s="105">
        <f>'[1]шас тяж'!AP26</f>
        <v>2</v>
      </c>
      <c r="I223" s="29">
        <f>'[1]шас тяж'!AQ26</f>
        <v>30.074999999999999</v>
      </c>
      <c r="J223" s="30">
        <f>'[1]шас тяж'!AR26</f>
        <v>400</v>
      </c>
      <c r="K223" s="30">
        <f>'[1]шас тяж'!AS26</f>
        <v>400</v>
      </c>
      <c r="L223" s="30" t="str">
        <f>'[1]шас тяж'!AT26</f>
        <v>ZF16</v>
      </c>
      <c r="M223" s="31">
        <f>'[1]шас тяж'!AU26</f>
        <v>5.1100000000000003</v>
      </c>
      <c r="N223" s="30">
        <f>'[1]шас тяж'!AV26</f>
        <v>6140</v>
      </c>
      <c r="O223" s="33" t="str">
        <f>'[1]шас тяж'!AW26</f>
        <v>─</v>
      </c>
      <c r="P223" s="33" t="str">
        <f>'[1]шас тяж'!AX26</f>
        <v>315/80R22,5</v>
      </c>
      <c r="Q223" s="33">
        <f>'[1]шас тяж'!AY26</f>
        <v>210</v>
      </c>
      <c r="R223" s="33" t="str">
        <f>'[1]шас тяж'!AZ26</f>
        <v>─</v>
      </c>
      <c r="S223" s="34" t="str">
        <f>'[1]шас тяж'!BA26</f>
        <v>МКБ, МОБ, дв. КАМАЗ-740.735-400 (E-5), топл. ап. BOSCH, система нейтрализ. ОГ(AdBlue), ДЗК,  аэродинам.козырек, боковая защита, КОМ c насосом, КП газов, пневмоподв. каб., тахограф российского стандарта с блоком СКЗИ, УВЭОС</v>
      </c>
    </row>
    <row r="224" spans="1:19" s="21" customFormat="1" ht="38.25" customHeight="1" x14ac:dyDescent="0.2">
      <c r="A224" s="21" t="str">
        <f t="shared" si="10"/>
        <v>065201000039304950</v>
      </c>
      <c r="B224" s="54" t="s">
        <v>237</v>
      </c>
      <c r="C224" s="87">
        <f>VLOOKUP(B224,'[1]шас тяж'!$A$7:$BW$54,2,FALSE)</f>
        <v>4612000</v>
      </c>
      <c r="D224" s="102">
        <f>VLOOKUP(B224,'[1]шас тяж'!$A$6:$BB$41,4,FALSE)</f>
        <v>4712000</v>
      </c>
      <c r="E224" s="36">
        <f t="shared" si="11"/>
        <v>1.0216825672159584</v>
      </c>
      <c r="F224" s="37">
        <f t="shared" si="12"/>
        <v>100000</v>
      </c>
      <c r="G224" s="27" t="str">
        <f>'[1]шас тяж'!AO27</f>
        <v>8х4</v>
      </c>
      <c r="H224" s="28">
        <f>'[1]шас тяж'!AP27</f>
        <v>2</v>
      </c>
      <c r="I224" s="29">
        <f>'[1]шас тяж'!AQ27</f>
        <v>30.07</v>
      </c>
      <c r="J224" s="30">
        <f>'[1]шас тяж'!AR27</f>
        <v>400</v>
      </c>
      <c r="K224" s="30">
        <f>'[1]шас тяж'!AS27</f>
        <v>390</v>
      </c>
      <c r="L224" s="30" t="str">
        <f>'[1]шас тяж'!AT27</f>
        <v>ZF16</v>
      </c>
      <c r="M224" s="31">
        <f>'[1]шас тяж'!AU27</f>
        <v>5.1100000000000003</v>
      </c>
      <c r="N224" s="30">
        <f>'[1]шас тяж'!AV27</f>
        <v>6000</v>
      </c>
      <c r="O224" s="33" t="str">
        <f>'[1]шас тяж'!AW27</f>
        <v>─</v>
      </c>
      <c r="P224" s="33" t="str">
        <f>'[1]шас тяж'!AX27</f>
        <v>315/80R22,5</v>
      </c>
      <c r="Q224" s="33">
        <f>'[1]шас тяж'!AY27</f>
        <v>210</v>
      </c>
      <c r="R224" s="33" t="str">
        <f>'[1]шас тяж'!AZ27</f>
        <v>─</v>
      </c>
      <c r="S224" s="34" t="str">
        <f>'[1]шас тяж'!BA27</f>
        <v>МКБ, МОБ, дв. Cummins ISL 400 50 (Е-5), система нейтрализ. ОГ(AdBlue), Common Rail, ТНВД BOSCH, ДЗК, КОМ FH 9731, аэродинамич.козырек, боковая защита, пневмоподв. каб., УВЭОС</v>
      </c>
    </row>
    <row r="225" spans="1:19" s="21" customFormat="1" ht="38.25" customHeight="1" x14ac:dyDescent="0.2">
      <c r="A225" s="21" t="str">
        <f t="shared" si="10"/>
        <v>065201000039504950</v>
      </c>
      <c r="B225" s="54" t="s">
        <v>238</v>
      </c>
      <c r="C225" s="87">
        <f>VLOOKUP(B225,'[1]шас тяж'!$A$7:$BW$54,2,FALSE)</f>
        <v>4659000</v>
      </c>
      <c r="D225" s="102">
        <f>VLOOKUP(B225,'[1]шас тяж'!$A$6:$BB$41,4,FALSE)</f>
        <v>4759000</v>
      </c>
      <c r="E225" s="36">
        <f t="shared" si="11"/>
        <v>1.0214638334406525</v>
      </c>
      <c r="F225" s="37">
        <f t="shared" si="12"/>
        <v>100000</v>
      </c>
      <c r="G225" s="27" t="str">
        <f>'[1]шас тяж'!AO28</f>
        <v>8х4</v>
      </c>
      <c r="H225" s="28">
        <f>'[1]шас тяж'!AP28</f>
        <v>2</v>
      </c>
      <c r="I225" s="29">
        <f>'[1]шас тяж'!AQ28</f>
        <v>29.77</v>
      </c>
      <c r="J225" s="30">
        <f>'[1]шас тяж'!AR28</f>
        <v>400</v>
      </c>
      <c r="K225" s="30">
        <f>'[1]шас тяж'!AS28</f>
        <v>390</v>
      </c>
      <c r="L225" s="30" t="str">
        <f>'[1]шас тяж'!AT28</f>
        <v>ZF16</v>
      </c>
      <c r="M225" s="31">
        <f>'[1]шас тяж'!AU28</f>
        <v>5.1100000000000003</v>
      </c>
      <c r="N225" s="30">
        <f>'[1]шас тяж'!AV28</f>
        <v>7330</v>
      </c>
      <c r="O225" s="33" t="str">
        <f>'[1]шас тяж'!AW28</f>
        <v>─</v>
      </c>
      <c r="P225" s="33" t="str">
        <f>'[1]шас тяж'!AX28</f>
        <v>315/80R22,5</v>
      </c>
      <c r="Q225" s="33" t="str">
        <f>'[1]шас тяж'!AY28</f>
        <v>210х2</v>
      </c>
      <c r="R225" s="33" t="str">
        <f>'[1]шас тяж'!AZ28</f>
        <v>─</v>
      </c>
      <c r="S225" s="34" t="str">
        <f>'[1]шас тяж'!BA28</f>
        <v>МКБ, МОБ, дв. Cummins ISL 400 50 (Е-5), система нейтрализ. ОГ(AdBlue), Common Rail, ТНВД BOSCH, ДЗК, аэродинамич.козырек, КОМ FH 9731, пневмоподв. каб., УВЭОС</v>
      </c>
    </row>
    <row r="226" spans="1:19" s="21" customFormat="1" ht="38.25" customHeight="1" x14ac:dyDescent="0.2">
      <c r="A226" s="21" t="str">
        <f t="shared" si="10"/>
        <v>065201000039535350</v>
      </c>
      <c r="B226" s="54" t="s">
        <v>239</v>
      </c>
      <c r="C226" s="87">
        <f>VLOOKUP(B226,'[1]шас тяж'!$A$7:$BW$54,2,FALSE)</f>
        <v>4363000</v>
      </c>
      <c r="D226" s="102">
        <f>VLOOKUP(B226,'[1]шас тяж'!$A$6:$BB$41,4,FALSE)</f>
        <v>4434000</v>
      </c>
      <c r="E226" s="36">
        <f t="shared" si="11"/>
        <v>1.0162732065092825</v>
      </c>
      <c r="F226" s="37">
        <f t="shared" si="12"/>
        <v>71000</v>
      </c>
      <c r="G226" s="27" t="str">
        <f>'[1]шас тяж'!AO29</f>
        <v>8х4</v>
      </c>
      <c r="H226" s="28">
        <f>'[1]шас тяж'!AP29</f>
        <v>2</v>
      </c>
      <c r="I226" s="29">
        <f>'[1]шас тяж'!AQ29</f>
        <v>29.7</v>
      </c>
      <c r="J226" s="30">
        <f>'[1]шас тяж'!AR29</f>
        <v>400</v>
      </c>
      <c r="K226" s="30">
        <f>'[1]шас тяж'!AS29</f>
        <v>400</v>
      </c>
      <c r="L226" s="30" t="str">
        <f>'[1]шас тяж'!AT29</f>
        <v>ZF16</v>
      </c>
      <c r="M226" s="31">
        <f>'[1]шас тяж'!AU29</f>
        <v>5.1100000000000003</v>
      </c>
      <c r="N226" s="30">
        <f>'[1]шас тяж'!AV29</f>
        <v>7330</v>
      </c>
      <c r="O226" s="33" t="str">
        <f>'[1]шас тяж'!AW29</f>
        <v>─</v>
      </c>
      <c r="P226" s="33" t="str">
        <f>'[1]шас тяж'!AX29</f>
        <v>315/80R22,5</v>
      </c>
      <c r="Q226" s="33" t="str">
        <f>'[1]шас тяж'!AY29</f>
        <v>2х210</v>
      </c>
      <c r="R226" s="33" t="str">
        <f>'[1]шас тяж'!AZ29</f>
        <v>─</v>
      </c>
      <c r="S226" s="34" t="str">
        <f>'[1]шас тяж'!BA29</f>
        <v>МКБ, МОБ, дв. КАМАЗ-740.735-400 (E-5), топл. ап. BOSCH, система нейтрализ. ОГ(AdBlue), ДЗК,  аэродинам.козырек, пневмоподв. каб., УВЭОС</v>
      </c>
    </row>
    <row r="227" spans="1:19" s="21" customFormat="1" ht="66" customHeight="1" x14ac:dyDescent="0.2">
      <c r="A227" s="21" t="str">
        <f t="shared" si="10"/>
        <v>065207000010028750</v>
      </c>
      <c r="B227" s="54" t="s">
        <v>240</v>
      </c>
      <c r="C227" s="87">
        <f>VLOOKUP(B227,'[1]шас тяж'!$A$7:$BW$54,2,FALSE)</f>
        <v>5371000</v>
      </c>
      <c r="D227" s="102">
        <f>VLOOKUP(B227,'[1]шас тяж'!$A$6:$BB$41,4,FALSE)</f>
        <v>5471000</v>
      </c>
      <c r="E227" s="36">
        <f t="shared" si="11"/>
        <v>1.0186185067957549</v>
      </c>
      <c r="F227" s="37">
        <f t="shared" si="12"/>
        <v>100000</v>
      </c>
      <c r="G227" s="27" t="str">
        <f>'[1]шас тяж'!AO30</f>
        <v>6х4</v>
      </c>
      <c r="H227" s="28">
        <f>'[1]шас тяж'!AP30</f>
        <v>2</v>
      </c>
      <c r="I227" s="29">
        <f>'[1]шас тяж'!AQ30</f>
        <v>16.8</v>
      </c>
      <c r="J227" s="30">
        <f>'[1]шас тяж'!AR30</f>
        <v>401</v>
      </c>
      <c r="K227" s="30">
        <f>'[1]шас тяж'!AS30</f>
        <v>401</v>
      </c>
      <c r="L227" s="30" t="str">
        <f>'[1]шас тяж'!AT30</f>
        <v>ZF16</v>
      </c>
      <c r="M227" s="31">
        <f>'[1]шас тяж'!AU30</f>
        <v>3.7</v>
      </c>
      <c r="N227" s="30">
        <f>'[1]шас тяж'!AV30</f>
        <v>7500</v>
      </c>
      <c r="O227" s="33">
        <f>'[1]шас тяж'!AW30</f>
        <v>1</v>
      </c>
      <c r="P227" s="33" t="str">
        <f>'[1]шас тяж'!AX30</f>
        <v>315/80R22,5</v>
      </c>
      <c r="Q227" s="33">
        <f>'[1]шас тяж'!AY30</f>
        <v>450</v>
      </c>
      <c r="R227" s="33" t="str">
        <f>'[1]шас тяж'!AZ30</f>
        <v>шк-пет.</v>
      </c>
      <c r="S227" s="34" t="str">
        <f>'[1]шас тяж'!BA30</f>
        <v>дв. Mercedes-Benz OM457LA (Евро-5), система нейтрализ. ОГ(AdBlue), КПП ZF 16S2220, вед. мосты Dana на пн.подвеске, МКБ, МОБ, ECAS, EBS, ESP, ASR, кабина Daimler (низкая), кондиционер, отопитель каб. Webasto AT 2000 STC, боковая защита, тахограф российского стандарта с блоком СКЗИ, ДЗК, УВЭОС</v>
      </c>
    </row>
    <row r="228" spans="1:19" s="21" customFormat="1" ht="76.5" x14ac:dyDescent="0.2">
      <c r="A228" s="21" t="str">
        <f t="shared" si="10"/>
        <v>065207000010038750</v>
      </c>
      <c r="B228" s="54" t="s">
        <v>241</v>
      </c>
      <c r="C228" s="87">
        <f>VLOOKUP(B228,'[1]шас тяж'!$A$7:$BW$54,2,FALSE)</f>
        <v>5742000</v>
      </c>
      <c r="D228" s="102">
        <f>VLOOKUP(B228,'[1]шас тяж'!$A$6:$BB$41,4,FALSE)</f>
        <v>5865000</v>
      </c>
      <c r="E228" s="36">
        <f t="shared" si="11"/>
        <v>1.0214211076280042</v>
      </c>
      <c r="F228" s="37">
        <f t="shared" si="12"/>
        <v>123000</v>
      </c>
      <c r="G228" s="27" t="str">
        <f>'[1]шас тяж'!AO31</f>
        <v>6х4</v>
      </c>
      <c r="H228" s="28">
        <f>'[1]шас тяж'!AP31</f>
        <v>2</v>
      </c>
      <c r="I228" s="29">
        <f>'[1]шас тяж'!AQ31</f>
        <v>16.920000000000002</v>
      </c>
      <c r="J228" s="30">
        <f>'[1]шас тяж'!AR31</f>
        <v>401</v>
      </c>
      <c r="K228" s="30">
        <f>'[1]шас тяж'!AS31</f>
        <v>401</v>
      </c>
      <c r="L228" s="30" t="str">
        <f>'[1]шас тяж'!AT31</f>
        <v>ZF
12АS</v>
      </c>
      <c r="M228" s="31">
        <f>'[1]шас тяж'!AU31</f>
        <v>3.7</v>
      </c>
      <c r="N228" s="30">
        <f>'[1]шас тяж'!AV31</f>
        <v>6625</v>
      </c>
      <c r="O228" s="33">
        <f>'[1]шас тяж'!AW31</f>
        <v>1</v>
      </c>
      <c r="P228" s="33" t="str">
        <f>'[1]шас тяж'!AX31</f>
        <v>385/55 R22,5
315/70 R22,5</v>
      </c>
      <c r="Q228" s="33">
        <f>'[1]шас тяж'!AY31</f>
        <v>450</v>
      </c>
      <c r="R228" s="33" t="str">
        <f>'[1]шас тяж'!AZ31</f>
        <v>шк-пет.</v>
      </c>
      <c r="S228" s="34" t="str">
        <f>'[1]шас тяж'!BA31</f>
        <v>дв. Mercedes-Benz OM457LA (Евро-5), система нейтрализ. ОГ(AdBlue), АКПП ZF 12AS2135 с КОМ NH/4c,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v>
      </c>
    </row>
    <row r="229" spans="1:19" s="21" customFormat="1" ht="63.75" x14ac:dyDescent="0.2">
      <c r="A229" s="21" t="str">
        <f>"0"&amp;LEFT(B229,FIND("-",B229)-1)&amp;LEFT("00000000",8-ABS(IFERROR(FIND("-",B229,FIND("-",B229)+1),0)-FIND("-",B229))+1+IF(FIND("-",B229)=5,1,0))&amp;RIGHT(LEFT(B229,IFERROR(FIND("-",B229,FIND("-",B229)+1),0)-1),LEN(LEFT(B229,IFERROR(FIND("-",B229,FIND("-",B229)+1),0)-1))-FIND("-",B229))&amp;RIGHT(LEFT(B229,IFERROR(FIND("-",B229,FIND("-",B229)+1),0)+2),2)&amp;"50"</f>
        <v>065208000010028750</v>
      </c>
      <c r="B229" s="54" t="s">
        <v>242</v>
      </c>
      <c r="C229" s="87">
        <f>VLOOKUP(B229,'[1]шас тяж'!$A$7:$BW$54,2,FALSE)</f>
        <v>5385000</v>
      </c>
      <c r="D229" s="102">
        <f>VLOOKUP(B229,'[1]шас тяж'!$A$6:$BB$41,4,FALSE)</f>
        <v>5485000</v>
      </c>
      <c r="E229" s="36">
        <f>D229/C229</f>
        <v>1.0185701021355618</v>
      </c>
      <c r="F229" s="37">
        <f>D229-C229</f>
        <v>100000</v>
      </c>
      <c r="G229" s="27" t="str">
        <f>'[1]шас тяж'!AO32</f>
        <v>6x2-2</v>
      </c>
      <c r="H229" s="28">
        <f>'[1]шас тяж'!AP32</f>
        <v>2</v>
      </c>
      <c r="I229" s="29">
        <f>'[1]шас тяж'!AQ32</f>
        <v>16.77</v>
      </c>
      <c r="J229" s="30">
        <f>'[1]шас тяж'!AR32</f>
        <v>401</v>
      </c>
      <c r="K229" s="30">
        <f>'[1]шас тяж'!AS32</f>
        <v>401</v>
      </c>
      <c r="L229" s="30" t="str">
        <f>'[1]шас тяж'!AT32</f>
        <v>ZF
12АS</v>
      </c>
      <c r="M229" s="31">
        <f>'[1]шас тяж'!AU32</f>
        <v>3.077</v>
      </c>
      <c r="N229" s="30">
        <f>'[1]шас тяж'!AV32</f>
        <v>7840</v>
      </c>
      <c r="O229" s="33">
        <f>'[1]шас тяж'!AW32</f>
        <v>1</v>
      </c>
      <c r="P229" s="33" t="str">
        <f>'[1]шас тяж'!AX32</f>
        <v>385/55 R22,5
315/70 R22,5</v>
      </c>
      <c r="Q229" s="33">
        <f>'[1]шас тяж'!AY32</f>
        <v>450</v>
      </c>
      <c r="R229" s="33" t="str">
        <f>'[1]шас тяж'!AZ32</f>
        <v>шк-пет.</v>
      </c>
      <c r="S229" s="34" t="str">
        <f>'[1]шас тяж'!BA32</f>
        <v>дв. Mercedes-Benz OM457LA (Евро-5), система нейтрализ. ОГ(AdBlue), АКПП ZF 12AS2135, вед. мост Даймлер HL6 на пн.подвеске, МКБ, ECAS, EBS, ESP, ASR, задняя подъемная ось, кабина Daimler (низкая), кондиционер, боковая защита, отопитель каб. Webasto AT 2000 STC, тахограф российского стандарта с блоком СКЗИ, ДЗК, УВЭОС</v>
      </c>
    </row>
    <row r="230" spans="1:19" s="21" customFormat="1" ht="76.5" x14ac:dyDescent="0.2">
      <c r="A230" s="21" t="str">
        <f t="shared" ref="A230:A242" si="13">"0"&amp;LEFT(B230,FIND("-",B230)-1)&amp;LEFT("00000000",8-ABS(IFERROR(FIND("-",B230,FIND("-",B230)+1),0)-FIND("-",B230))+1+IF(FIND("-",B230)=5,1,0))&amp;RIGHT(LEFT(B230,IFERROR(FIND("-",B230,FIND("-",B230)+1),0)-1),LEN(LEFT(B230,IFERROR(FIND("-",B230,FIND("-",B230)+1),0)-1))-FIND("-",B230))&amp;RIGHT(LEFT(B230,IFERROR(FIND("-",B230,FIND("-",B230)+1),0)+2),2)&amp;"50"</f>
        <v>065208000010038750</v>
      </c>
      <c r="B230" s="54" t="s">
        <v>243</v>
      </c>
      <c r="C230" s="87">
        <f>VLOOKUP(B230,'[1]шас тяж'!$A$7:$BW$54,2,FALSE)</f>
        <v>5487000</v>
      </c>
      <c r="D230" s="102">
        <f>VLOOKUP(B230,'[1]шас тяж'!$A$6:$BB$41,4,FALSE)</f>
        <v>5610000</v>
      </c>
      <c r="E230" s="36">
        <f t="shared" si="11"/>
        <v>1.0224166211044285</v>
      </c>
      <c r="F230" s="37">
        <f t="shared" si="12"/>
        <v>123000</v>
      </c>
      <c r="G230" s="27" t="str">
        <f>'[1]шас тяж'!AO33</f>
        <v>6x2-2</v>
      </c>
      <c r="H230" s="28">
        <f>'[1]шас тяж'!AP33</f>
        <v>2</v>
      </c>
      <c r="I230" s="29">
        <f>'[1]шас тяж'!AQ33</f>
        <v>17.11</v>
      </c>
      <c r="J230" s="30">
        <f>'[1]шас тяж'!AR33</f>
        <v>401</v>
      </c>
      <c r="K230" s="30">
        <f>'[1]шас тяж'!AS33</f>
        <v>401</v>
      </c>
      <c r="L230" s="30" t="str">
        <f>'[1]шас тяж'!AT33</f>
        <v>ZF
12АS</v>
      </c>
      <c r="M230" s="31">
        <f>'[1]шас тяж'!AU33</f>
        <v>3.077</v>
      </c>
      <c r="N230" s="30">
        <f>'[1]шас тяж'!AV33</f>
        <v>6670</v>
      </c>
      <c r="O230" s="33">
        <f>'[1]шас тяж'!AW33</f>
        <v>1</v>
      </c>
      <c r="P230" s="33" t="str">
        <f>'[1]шас тяж'!AX33</f>
        <v>385/55 R22,5
315/70 R22,5</v>
      </c>
      <c r="Q230" s="33">
        <f>'[1]шас тяж'!AY33</f>
        <v>450</v>
      </c>
      <c r="R230" s="33" t="str">
        <f>'[1]шас тяж'!AZ33</f>
        <v>шк-пет.</v>
      </c>
      <c r="S230" s="34" t="str">
        <f>'[1]шас тяж'!BA33</f>
        <v>дв. Mercedes-Benz OM457LA (Евро-5), система нейтрализ. ОГ(AdBlue), АКПП ZF 12AS2135 с КОМ NH/4c, вед. мост Даймлер HL6 на пн.подвеске, МКБ, ECAS, EBS, ESP, ASR, задняя подъемная ось,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v>
      </c>
    </row>
    <row r="231" spans="1:19" s="21" customFormat="1" ht="38.25" x14ac:dyDescent="0.2">
      <c r="A231" s="21" t="str">
        <f t="shared" si="13"/>
        <v>065220000030105350</v>
      </c>
      <c r="B231" s="54" t="s">
        <v>244</v>
      </c>
      <c r="C231" s="87">
        <f>VLOOKUP(B231,'[1]шас тяж'!$A$7:$BW$54,2,FALSE)</f>
        <v>4545000</v>
      </c>
      <c r="D231" s="102">
        <f>VLOOKUP(B231,'[1]шас тяж'!$A$6:$BB$41,4,FALSE)</f>
        <v>4635000</v>
      </c>
      <c r="E231" s="36">
        <f t="shared" si="11"/>
        <v>1.0198019801980198</v>
      </c>
      <c r="F231" s="37">
        <f t="shared" si="12"/>
        <v>90000</v>
      </c>
      <c r="G231" s="27" t="str">
        <f>'[1]шас тяж'!AO34</f>
        <v>6х6</v>
      </c>
      <c r="H231" s="28">
        <f>'[1]шас тяж'!AP34</f>
        <v>2</v>
      </c>
      <c r="I231" s="29">
        <f>'[1]шас тяж'!AQ34</f>
        <v>22.225000000000001</v>
      </c>
      <c r="J231" s="30">
        <f>'[1]шас тяж'!AR34</f>
        <v>400</v>
      </c>
      <c r="K231" s="30">
        <f>'[1]шас тяж'!AS34</f>
        <v>400</v>
      </c>
      <c r="L231" s="30" t="str">
        <f>'[1]шас тяж'!AT34</f>
        <v>ZF16</v>
      </c>
      <c r="M231" s="31">
        <f>'[1]шас тяж'!AU34</f>
        <v>5.1100000000000003</v>
      </c>
      <c r="N231" s="30">
        <f>'[1]шас тяж'!AV34</f>
        <v>4780</v>
      </c>
      <c r="O231" s="33" t="str">
        <f>'[1]шас тяж'!AW34</f>
        <v>─</v>
      </c>
      <c r="P231" s="33" t="str">
        <f>'[1]шас тяж'!AX34</f>
        <v>12.00R20</v>
      </c>
      <c r="Q231" s="33">
        <f>'[1]шас тяж'!AY34</f>
        <v>350</v>
      </c>
      <c r="R231" s="33" t="str">
        <f>'[1]шас тяж'!AZ34</f>
        <v>─</v>
      </c>
      <c r="S231" s="34" t="str">
        <f>'[1]шас тяж'!BA34</f>
        <v xml:space="preserve">МКБ, МОБ, дв. КАМАЗ-740.735-400 (E-5), топл. ап. BOSCH, система нейтрализ. ОГ(AdBlue), РК КАМАЗ-6522, пневмоподв. каб., аэродинамич.козырек, боковая защита, тахограф российского стандарта с блоком СКЗИ, УВЭОС </v>
      </c>
    </row>
    <row r="232" spans="1:19" s="21" customFormat="1" ht="51" x14ac:dyDescent="0.2">
      <c r="A232" s="21" t="str">
        <f t="shared" si="13"/>
        <v>065222000030105350</v>
      </c>
      <c r="B232" s="54" t="s">
        <v>245</v>
      </c>
      <c r="C232" s="87">
        <f>VLOOKUP(B232,'[1]шас тяж'!$A$7:$BW$54,2,FALSE)</f>
        <v>4975000</v>
      </c>
      <c r="D232" s="102">
        <f>VLOOKUP(B232,'[1]шас тяж'!$A$6:$BB$41,4,FALSE)</f>
        <v>5073000</v>
      </c>
      <c r="E232" s="36">
        <f t="shared" si="11"/>
        <v>1.0196984924623116</v>
      </c>
      <c r="F232" s="37">
        <f t="shared" si="12"/>
        <v>98000</v>
      </c>
      <c r="G232" s="27" t="str">
        <f>'[1]шас тяж'!AO35</f>
        <v>6х6</v>
      </c>
      <c r="H232" s="28">
        <f>'[1]шас тяж'!AP35</f>
        <v>1</v>
      </c>
      <c r="I232" s="29">
        <f>'[1]шас тяж'!AQ35</f>
        <v>22.774999999999999</v>
      </c>
      <c r="J232" s="30">
        <f>'[1]шас тяж'!AR35</f>
        <v>400</v>
      </c>
      <c r="K232" s="30">
        <f>'[1]шас тяж'!AS35</f>
        <v>400</v>
      </c>
      <c r="L232" s="30" t="str">
        <f>'[1]шас тяж'!AT35</f>
        <v>ZF16</v>
      </c>
      <c r="M232" s="31">
        <f>'[1]шас тяж'!AU35</f>
        <v>6.33</v>
      </c>
      <c r="N232" s="30">
        <f>'[1]шас тяж'!AV35</f>
        <v>4860</v>
      </c>
      <c r="O232" s="33" t="str">
        <f>'[1]шас тяж'!AW35</f>
        <v>─</v>
      </c>
      <c r="P232" s="33" t="str">
        <f>'[1]шас тяж'!AX35</f>
        <v>16.00R20</v>
      </c>
      <c r="Q232" s="33">
        <f>'[1]шас тяж'!AY35</f>
        <v>350</v>
      </c>
      <c r="R232" s="33" t="str">
        <f>'[1]шас тяж'!AZ35</f>
        <v>─</v>
      </c>
      <c r="S232" s="34" t="str">
        <f>'[1]шас тяж'!BA35</f>
        <v xml:space="preserve">МКБ, МОБ, дв. КАМАЗ-740.735-400 (E-5), топл. ап. BOSCH, система нейтрализ. ОГ(AdBlue), РК КАМАЗ-6522, КОМ c насосом, КП газов, пневмоподв. каб., аэродинамич.козырек, ДЗК, тахограф российского стандарта с блоком СКЗИ, УВЭОС </v>
      </c>
    </row>
    <row r="233" spans="1:19" s="21" customFormat="1" ht="51" x14ac:dyDescent="0.2">
      <c r="A233" s="21" t="str">
        <f t="shared" si="13"/>
        <v>065224000039715350</v>
      </c>
      <c r="B233" s="54" t="s">
        <v>246</v>
      </c>
      <c r="C233" s="87">
        <f>VLOOKUP(B233,'[1]шас тяж'!$A$7:$BW$54,2,FALSE)</f>
        <v>4793000</v>
      </c>
      <c r="D233" s="102">
        <f>VLOOKUP(B233,'[1]шас тяж'!$A$6:$BB$41,4,FALSE)</f>
        <v>4891000</v>
      </c>
      <c r="E233" s="36">
        <f t="shared" si="11"/>
        <v>1.0204464844564991</v>
      </c>
      <c r="F233" s="37">
        <f t="shared" si="12"/>
        <v>98000</v>
      </c>
      <c r="G233" s="27" t="str">
        <f>'[1]шас тяж'!AO36</f>
        <v>6х6</v>
      </c>
      <c r="H233" s="28">
        <f>'[1]шас тяж'!AP36</f>
        <v>1</v>
      </c>
      <c r="I233" s="29">
        <f>'[1]шас тяж'!AQ36</f>
        <v>19.02</v>
      </c>
      <c r="J233" s="30">
        <f>'[1]шас тяж'!AR36</f>
        <v>400</v>
      </c>
      <c r="K233" s="30">
        <f>'[1]шас тяж'!AS36</f>
        <v>400</v>
      </c>
      <c r="L233" s="30" t="str">
        <f>'[1]шас тяж'!AT36</f>
        <v>ZF16</v>
      </c>
      <c r="M233" s="31">
        <f>'[1]шас тяж'!AU36</f>
        <v>6.33</v>
      </c>
      <c r="N233" s="30">
        <f>'[1]шас тяж'!AV36</f>
        <v>5840</v>
      </c>
      <c r="O233" s="33">
        <f>'[1]шас тяж'!AW36</f>
        <v>1</v>
      </c>
      <c r="P233" s="33" t="str">
        <f>'[1]шас тяж'!AX36</f>
        <v>16.00R20</v>
      </c>
      <c r="Q233" s="33">
        <f>'[1]шас тяж'!AY36</f>
        <v>550</v>
      </c>
      <c r="R233" s="33" t="str">
        <f>'[1]шас тяж'!AZ36</f>
        <v>кр-пет.</v>
      </c>
      <c r="S233" s="34" t="str">
        <f>'[1]шас тяж'!BA36</f>
        <v xml:space="preserve">МКБ, МОБ, дв. КАМАЗ-740.735-400 (E-5), топл. ап. BOSCH, система нейтрализ. ОГ(AdBlue), РК КАМАЗ-6522, ДЗК, отоп.каб., север.исполнение., выхлоп вверх, защ. кожух ТБ, аэродинамич.козырек, тахограф российского стандарта с блоком СКЗИ, УВЭОС </v>
      </c>
    </row>
    <row r="234" spans="1:19" s="21" customFormat="1" ht="38.25" x14ac:dyDescent="0.2">
      <c r="A234" s="21" t="str">
        <f t="shared" si="13"/>
        <v>065225000039715350</v>
      </c>
      <c r="B234" s="54" t="s">
        <v>247</v>
      </c>
      <c r="C234" s="87">
        <f>VLOOKUP(B234,'[1]шас тяж'!$A$7:$BW$54,2,FALSE)</f>
        <v>4734000</v>
      </c>
      <c r="D234" s="102">
        <f>VLOOKUP(B234,'[1]шас тяж'!$A$6:$BB$41,4,FALSE)</f>
        <v>4831000</v>
      </c>
      <c r="E234" s="36">
        <f t="shared" si="11"/>
        <v>1.0204900718208703</v>
      </c>
      <c r="F234" s="37">
        <f t="shared" si="12"/>
        <v>97000</v>
      </c>
      <c r="G234" s="27" t="str">
        <f>'[1]шас тяж'!AO37</f>
        <v>6х6</v>
      </c>
      <c r="H234" s="28">
        <f>'[1]шас тяж'!AP37</f>
        <v>2</v>
      </c>
      <c r="I234" s="29">
        <f>'[1]шас тяж'!AQ37</f>
        <v>22.05</v>
      </c>
      <c r="J234" s="30">
        <f>'[1]шас тяж'!AR37</f>
        <v>400</v>
      </c>
      <c r="K234" s="30">
        <f>'[1]шас тяж'!AS37</f>
        <v>400</v>
      </c>
      <c r="L234" s="30" t="str">
        <f>'[1]шас тяж'!AT37</f>
        <v>ZF16</v>
      </c>
      <c r="M234" s="31">
        <f>'[1]шас тяж'!AU37</f>
        <v>5.1100000000000003</v>
      </c>
      <c r="N234" s="30">
        <f>'[1]шас тяж'!AV37</f>
        <v>5810</v>
      </c>
      <c r="O234" s="33">
        <f>'[1]шас тяж'!AW37</f>
        <v>1</v>
      </c>
      <c r="P234" s="33" t="str">
        <f>'[1]шас тяж'!AX37</f>
        <v>12.00R20</v>
      </c>
      <c r="Q234" s="33">
        <f>'[1]шас тяж'!AY37</f>
        <v>550</v>
      </c>
      <c r="R234" s="33" t="str">
        <f>'[1]шас тяж'!AZ37</f>
        <v>шк-пет.</v>
      </c>
      <c r="S234" s="34" t="str">
        <f>'[1]шас тяж'!BA37</f>
        <v xml:space="preserve">МКБ, МОБ, дв. КАМАЗ-740.735-400 (E-5), топл. ап. BOSCH, система нейтрализ. ОГ(AdBlue), РК КАМАЗ-6522, ДЗК, отоп.каб., пневмоподв. каб., выхлоп вверх, защ. кожух ТБ, боковая защита, УВЭОС </v>
      </c>
    </row>
    <row r="235" spans="1:19" s="21" customFormat="1" ht="38.25" customHeight="1" x14ac:dyDescent="0.2">
      <c r="A235" s="21" t="str">
        <f t="shared" si="13"/>
        <v>065400000030284850</v>
      </c>
      <c r="B235" s="54" t="s">
        <v>248</v>
      </c>
      <c r="C235" s="87">
        <f>VLOOKUP(B235,[1]шас6х4!$A$6:$BF$50,2,FALSE)</f>
        <v>3929000</v>
      </c>
      <c r="D235" s="88">
        <f>VLOOKUP(B235,[1]шас6х4!$A$6:$AR$58,4,FALSE)</f>
        <v>4018000</v>
      </c>
      <c r="E235" s="36">
        <f t="shared" si="11"/>
        <v>1.0226520743191652</v>
      </c>
      <c r="F235" s="37">
        <f t="shared" si="12"/>
        <v>89000</v>
      </c>
      <c r="G235" s="27" t="str">
        <f>[1]шас6х4!AF47</f>
        <v>8х4</v>
      </c>
      <c r="H235" s="28">
        <f>[1]шас6х4!AG47</f>
        <v>2</v>
      </c>
      <c r="I235" s="29">
        <f>[1]шас6х4!AH47</f>
        <v>22</v>
      </c>
      <c r="J235" s="30">
        <f>[1]шас6х4!AI47</f>
        <v>300</v>
      </c>
      <c r="K235" s="30">
        <f>[1]шас6х4!AJ47</f>
        <v>292</v>
      </c>
      <c r="L235" s="30" t="str">
        <f>[1]шас6х4!AK47</f>
        <v>ZF9</v>
      </c>
      <c r="M235" s="31">
        <f>[1]шас6х4!AL47</f>
        <v>5.94</v>
      </c>
      <c r="N235" s="30">
        <f>[1]шас6х4!AM47</f>
        <v>4925</v>
      </c>
      <c r="O235" s="33" t="str">
        <f>[1]шас6х4!AN47</f>
        <v>─</v>
      </c>
      <c r="P235" s="33" t="str">
        <f>[1]шас6х4!AO47</f>
        <v>11.00R20 11R22,5</v>
      </c>
      <c r="Q235" s="33">
        <f>[1]шас6х4!AP47</f>
        <v>210</v>
      </c>
      <c r="R235" s="33" t="str">
        <f>[1]шас6х4!AQ47</f>
        <v>─</v>
      </c>
      <c r="S235" s="34" t="str">
        <f>[1]шас6х4!AR47</f>
        <v>МКБ, МОБ, дв. Cummins ISB6.7E5 300 (Е-5), ТНВД BOSCH, система нейтрализ. ОГ(AdBlue), КОМ ZF с насосом, аэродинам.козырек, отопитель каб. Планар 4Д, бок. защита, УВЭОС</v>
      </c>
    </row>
    <row r="236" spans="1:19" s="21" customFormat="1" ht="25.5" customHeight="1" x14ac:dyDescent="0.2">
      <c r="A236" s="21" t="str">
        <f t="shared" si="13"/>
        <v>065400000039114850</v>
      </c>
      <c r="B236" s="54" t="s">
        <v>249</v>
      </c>
      <c r="C236" s="87">
        <f>VLOOKUP(B236,[1]шас6х4!$A$6:$BF$50,2,FALSE)</f>
        <v>3915000</v>
      </c>
      <c r="D236" s="88">
        <f>VLOOKUP(B236,[1]шас6х4!$A$6:$AR$58,4,FALSE)</f>
        <v>3988000</v>
      </c>
      <c r="E236" s="36">
        <f t="shared" si="11"/>
        <v>1.0186462324393359</v>
      </c>
      <c r="F236" s="37">
        <f t="shared" si="12"/>
        <v>73000</v>
      </c>
      <c r="G236" s="27" t="str">
        <f>[1]шас6х4!AF48</f>
        <v>8х4</v>
      </c>
      <c r="H236" s="28">
        <f>[1]шас6х4!AG48</f>
        <v>2</v>
      </c>
      <c r="I236" s="29">
        <f>[1]шас6х4!AH48</f>
        <v>22</v>
      </c>
      <c r="J236" s="30">
        <f>[1]шас6х4!AI48</f>
        <v>300</v>
      </c>
      <c r="K236" s="30">
        <f>[1]шас6х4!AJ48</f>
        <v>292</v>
      </c>
      <c r="L236" s="30" t="str">
        <f>[1]шас6х4!AK48</f>
        <v>ZF9</v>
      </c>
      <c r="M236" s="31">
        <f>[1]шас6х4!AL48</f>
        <v>7.22</v>
      </c>
      <c r="N236" s="30">
        <f>[1]шас6х4!AM48</f>
        <v>5685</v>
      </c>
      <c r="O236" s="33" t="str">
        <f>[1]шас6х4!AN48</f>
        <v>─</v>
      </c>
      <c r="P236" s="33" t="str">
        <f>[1]шас6х4!AO48</f>
        <v>11.00R20 11R22,5</v>
      </c>
      <c r="Q236" s="33">
        <f>[1]шас6х4!AP48</f>
        <v>210</v>
      </c>
      <c r="R236" s="33" t="str">
        <f>[1]шас6х4!AQ48</f>
        <v>─</v>
      </c>
      <c r="S236" s="34" t="str">
        <f>[1]шас6х4!AR48</f>
        <v>МКБ, МОБ, дв. Cummins ISB6.7E5 300 (Е-5), ТНВД BOSCH, система нейтрализ. ОГ(AdBlue), Common Rail, КОМ ZF (OMFB), УВЭОС, ДЗК</v>
      </c>
    </row>
    <row r="237" spans="1:19" s="21" customFormat="1" ht="38.25" customHeight="1" x14ac:dyDescent="0.2">
      <c r="A237" s="21" t="str">
        <f t="shared" si="13"/>
        <v>065400000039284850</v>
      </c>
      <c r="B237" s="54" t="s">
        <v>250</v>
      </c>
      <c r="C237" s="87">
        <f>VLOOKUP(B237,[1]шас6х4!$A$6:$BF$50,2,FALSE)</f>
        <v>3996000</v>
      </c>
      <c r="D237" s="88">
        <f>VLOOKUP(B237,[1]шас6х4!$A$6:$AR$58,4,FALSE)</f>
        <v>4075000</v>
      </c>
      <c r="E237" s="36">
        <f t="shared" si="11"/>
        <v>1.0197697697697699</v>
      </c>
      <c r="F237" s="37">
        <f t="shared" si="12"/>
        <v>79000</v>
      </c>
      <c r="G237" s="27" t="str">
        <f>[1]шас6х4!AF49</f>
        <v>8х4</v>
      </c>
      <c r="H237" s="28">
        <f>[1]шас6х4!AG49</f>
        <v>2</v>
      </c>
      <c r="I237" s="29">
        <f>[1]шас6х4!AH49</f>
        <v>22.475000000000001</v>
      </c>
      <c r="J237" s="30">
        <f>[1]шас6х4!AI49</f>
        <v>300</v>
      </c>
      <c r="K237" s="30">
        <f>[1]шас6х4!AJ49</f>
        <v>292</v>
      </c>
      <c r="L237" s="30" t="str">
        <f>[1]шас6х4!AK49</f>
        <v>ZF9</v>
      </c>
      <c r="M237" s="31">
        <f>[1]шас6х4!AL49</f>
        <v>7.22</v>
      </c>
      <c r="N237" s="30">
        <f>[1]шас6х4!AM49</f>
        <v>5360</v>
      </c>
      <c r="O237" s="33" t="str">
        <f>[1]шас6х4!AN49</f>
        <v>─</v>
      </c>
      <c r="P237" s="33" t="str">
        <f>[1]шас6х4!AO49</f>
        <v>11.00R20 11R22,5</v>
      </c>
      <c r="Q237" s="33">
        <f>[1]шас6х4!AP49</f>
        <v>210</v>
      </c>
      <c r="R237" s="33" t="str">
        <f>[1]шас6х4!AQ49</f>
        <v>─</v>
      </c>
      <c r="S237" s="34" t="str">
        <f>[1]шас6х4!AR49</f>
        <v>МКБ, МОБ, дв. Cummins ISB6.7E5 300 (Е-5), ТНВД BOSCH, система нейтрализ. ОГ(AdBlue), Common Rail, КОМ FH 9767, бок. защита, выхлоп вверх, УВЭОС</v>
      </c>
    </row>
    <row r="238" spans="1:19" s="21" customFormat="1" ht="38.25" customHeight="1" x14ac:dyDescent="0.2">
      <c r="A238" s="21" t="str">
        <f t="shared" si="13"/>
        <v>065400000039384850</v>
      </c>
      <c r="B238" s="54" t="s">
        <v>251</v>
      </c>
      <c r="C238" s="87">
        <f>VLOOKUP(B238,[1]шас6х4!$A$6:$BF$50,2,FALSE)</f>
        <v>4039000</v>
      </c>
      <c r="D238" s="88">
        <f>VLOOKUP(B238,[1]шас6х4!$A$6:$AR$58,4,FALSE)</f>
        <v>4119000</v>
      </c>
      <c r="E238" s="36">
        <f t="shared" si="11"/>
        <v>1.019806882891805</v>
      </c>
      <c r="F238" s="37">
        <f t="shared" si="12"/>
        <v>80000</v>
      </c>
      <c r="G238" s="27" t="str">
        <f>[1]шас6х4!AF50</f>
        <v>8х4</v>
      </c>
      <c r="H238" s="28">
        <f>[1]шас6х4!AG50</f>
        <v>2</v>
      </c>
      <c r="I238" s="29">
        <f>[1]шас6х4!AH50</f>
        <v>21</v>
      </c>
      <c r="J238" s="30">
        <f>[1]шас6х4!AI50</f>
        <v>300</v>
      </c>
      <c r="K238" s="30">
        <f>[1]шас6х4!AJ50</f>
        <v>292</v>
      </c>
      <c r="L238" s="30" t="str">
        <f>[1]шас6х4!AK50</f>
        <v>ZF9</v>
      </c>
      <c r="M238" s="31">
        <f>[1]шас6х4!AL50</f>
        <v>7.22</v>
      </c>
      <c r="N238" s="30">
        <f>[1]шас6х4!AM50</f>
        <v>5360</v>
      </c>
      <c r="O238" s="33" t="str">
        <f>[1]шас6х4!AN50</f>
        <v>─</v>
      </c>
      <c r="P238" s="33" t="str">
        <f>[1]шас6х4!AO50</f>
        <v xml:space="preserve">295/80R22,5 </v>
      </c>
      <c r="Q238" s="33">
        <f>[1]шас6х4!AP50</f>
        <v>350</v>
      </c>
      <c r="R238" s="33" t="str">
        <f>[1]шас6х4!AQ50</f>
        <v>─</v>
      </c>
      <c r="S238" s="34" t="str">
        <f>[1]шас6х4!AR50</f>
        <v>МКБ, МОБ, дв. Cummins ISB6.7E5 300 (Е-5), ТНВД BOSCH, система нейтрализ. ОГ(AdBlue), Common Rail, КОМ FH 9767, бок. защита, аэродинамич.козырек, выхлоп вверх, УВЭОС</v>
      </c>
    </row>
    <row r="239" spans="1:19" s="21" customFormat="1" ht="38.25" customHeight="1" x14ac:dyDescent="0.2">
      <c r="A239" s="21" t="str">
        <f t="shared" si="13"/>
        <v>065600000031985350</v>
      </c>
      <c r="B239" s="54" t="s">
        <v>252</v>
      </c>
      <c r="C239" s="87">
        <f>VLOOKUP(B239,'[1]шас тяж'!$A$7:$BW$54,2,FALSE)</f>
        <v>8313000</v>
      </c>
      <c r="D239" s="88">
        <f>VLOOKUP(B239,'[1]шас тяж'!$A$6:$BB$41,4,FALSE)</f>
        <v>8463000</v>
      </c>
      <c r="E239" s="36">
        <f t="shared" si="11"/>
        <v>1.0180440274269218</v>
      </c>
      <c r="F239" s="37">
        <f t="shared" si="12"/>
        <v>150000</v>
      </c>
      <c r="G239" s="27" t="str">
        <f>'[1]шас тяж'!AO38</f>
        <v>8х8</v>
      </c>
      <c r="H239" s="28">
        <f>'[1]шас тяж'!AP38</f>
        <v>1</v>
      </c>
      <c r="I239" s="29">
        <f>'[1]шас тяж'!AQ38</f>
        <v>24.32</v>
      </c>
      <c r="J239" s="30">
        <f>'[1]шас тяж'!AR38</f>
        <v>400</v>
      </c>
      <c r="K239" s="30">
        <f>'[1]шас тяж'!AS38</f>
        <v>400</v>
      </c>
      <c r="L239" s="30" t="str">
        <f>'[1]шас тяж'!AT38</f>
        <v>ZF16</v>
      </c>
      <c r="M239" s="31">
        <f>'[1]шас тяж'!AU38</f>
        <v>6.33</v>
      </c>
      <c r="N239" s="30">
        <f>'[1]шас тяж'!AV38</f>
        <v>8135</v>
      </c>
      <c r="O239" s="33">
        <f>'[1]шас тяж'!AW38</f>
        <v>1</v>
      </c>
      <c r="P239" s="33" t="str">
        <f>'[1]шас тяж'!AX38</f>
        <v>16.00R20</v>
      </c>
      <c r="Q239" s="33" t="str">
        <f>'[1]шас тяж'!AY38</f>
        <v>2х350</v>
      </c>
      <c r="R239" s="33" t="str">
        <f>'[1]шас тяж'!AZ38</f>
        <v>кр-пет.</v>
      </c>
      <c r="S239" s="34" t="str">
        <f>'[1]шас тяж'!BA38</f>
        <v>МКБ, МОБ, дв. КАМАЗ-740.735-400 (E-5), топл. ап. BOSCH, система нейтрализ. ОГ(AdBlue), Common Rail, РК ZF РАSSАU VG 2000/300, КОМ NMV 221, КОМ NH/1C с насосом, ДЗК, аэродинамич.козырек, отоп. каб., сев. исп., УВЭОС</v>
      </c>
    </row>
    <row r="240" spans="1:19" s="21" customFormat="1" ht="38.25" customHeight="1" x14ac:dyDescent="0.2">
      <c r="A240" s="21" t="str">
        <f t="shared" si="13"/>
        <v>065600000039605350</v>
      </c>
      <c r="B240" s="61" t="s">
        <v>253</v>
      </c>
      <c r="C240" s="106">
        <f>VLOOKUP(B240,'[1]шас тяж'!$A$7:$BW$54,2,FALSE)</f>
        <v>7701000</v>
      </c>
      <c r="D240" s="107">
        <f>VLOOKUP(B240,'[1]шас тяж'!$A$6:$BB$41,4,FALSE)</f>
        <v>7701000</v>
      </c>
      <c r="E240" s="218">
        <f t="shared" si="11"/>
        <v>1</v>
      </c>
      <c r="F240" s="37">
        <f t="shared" si="12"/>
        <v>0</v>
      </c>
      <c r="G240" s="58" t="str">
        <f>'[1]шас тяж'!AO39</f>
        <v>8х8</v>
      </c>
      <c r="H240" s="62">
        <f>'[1]шас тяж'!AP39</f>
        <v>1</v>
      </c>
      <c r="I240" s="63">
        <f>'[1]шас тяж'!AQ39</f>
        <v>24.32</v>
      </c>
      <c r="J240" s="64">
        <f>'[1]шас тяж'!AR39</f>
        <v>400</v>
      </c>
      <c r="K240" s="64">
        <f>'[1]шас тяж'!AS39</f>
        <v>400</v>
      </c>
      <c r="L240" s="64" t="str">
        <f>'[1]шас тяж'!AT39</f>
        <v>ZF16</v>
      </c>
      <c r="M240" s="65">
        <f>'[1]шас тяж'!AU39</f>
        <v>6.33</v>
      </c>
      <c r="N240" s="64">
        <f>'[1]шас тяж'!AV39</f>
        <v>7395</v>
      </c>
      <c r="O240" s="65">
        <f>'[1]шас тяж'!AW39</f>
        <v>1</v>
      </c>
      <c r="P240" s="65" t="str">
        <f>'[1]шас тяж'!AX39</f>
        <v>16.00R20</v>
      </c>
      <c r="Q240" s="64">
        <f>'[1]шас тяж'!AY39</f>
        <v>350</v>
      </c>
      <c r="R240" s="65" t="str">
        <f>'[1]шас тяж'!AZ39</f>
        <v>─</v>
      </c>
      <c r="S240" s="108" t="str">
        <f>'[1]шас тяж'!BA39</f>
        <v>МКБ, МОБ, дв. КАМАЗ-740.735-400 (E-5), топл. ап. BOSCH, система нейтрализ. ОГ(AdBlue), Common Rail, отоп. каб., РК ZF РАSSАU VG 2000/300, УВЭОС, аэродинамич.козырек</v>
      </c>
    </row>
    <row r="241" spans="1:256" s="21" customFormat="1" ht="38.25" customHeight="1" x14ac:dyDescent="0.2">
      <c r="B241" s="61" t="s">
        <v>254</v>
      </c>
      <c r="C241" s="106">
        <f>VLOOKUP(B241,'[1]шас тяж'!$A$7:$BW$54,2,FALSE)</f>
        <v>5348000</v>
      </c>
      <c r="D241" s="107">
        <f>VLOOKUP(B241,'[1]шас тяж'!$A$6:$BB$41,4,FALSE)</f>
        <v>5448000</v>
      </c>
      <c r="E241" s="36">
        <f>D241/C241</f>
        <v>1.018698578908003</v>
      </c>
      <c r="F241" s="37">
        <f>D241-C241</f>
        <v>100000</v>
      </c>
      <c r="G241" s="58" t="str">
        <f>'[1]шас тяж'!AO40</f>
        <v>6x4</v>
      </c>
      <c r="H241" s="58">
        <f>'[1]шас тяж'!AP40</f>
        <v>2</v>
      </c>
      <c r="I241" s="58">
        <f>'[1]шас тяж'!AQ40</f>
        <v>30</v>
      </c>
      <c r="J241" s="58">
        <f>'[1]шас тяж'!AR40</f>
        <v>401</v>
      </c>
      <c r="K241" s="58">
        <f>'[1]шас тяж'!AS40</f>
        <v>401</v>
      </c>
      <c r="L241" s="58" t="str">
        <f>'[1]шас тяж'!AT40</f>
        <v>ZF16</v>
      </c>
      <c r="M241" s="58">
        <f>'[1]шас тяж'!AU40</f>
        <v>5.2619999999999996</v>
      </c>
      <c r="N241" s="58">
        <f>'[1]шас тяж'!AV40</f>
        <v>5015</v>
      </c>
      <c r="O241" s="58" t="str">
        <f>'[1]шас тяж'!AW40</f>
        <v>─</v>
      </c>
      <c r="P241" s="58" t="str">
        <f>'[1]шас тяж'!AX40</f>
        <v>12.00R24</v>
      </c>
      <c r="Q241" s="58">
        <f>'[1]шас тяж'!AY40</f>
        <v>350</v>
      </c>
      <c r="R241" s="58" t="str">
        <f>'[1]шас тяж'!AZ40</f>
        <v>─</v>
      </c>
      <c r="S241" s="60" t="str">
        <f>'[1]шас тяж'!BA40</f>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
    </row>
    <row r="242" spans="1:256" s="21" customFormat="1" ht="51" x14ac:dyDescent="0.2">
      <c r="A242" s="21" t="str">
        <f t="shared" si="13"/>
        <v>065800000030516850</v>
      </c>
      <c r="B242" s="54" t="s">
        <v>255</v>
      </c>
      <c r="C242" s="87">
        <f>VLOOKUP(B242,'[1]шас тяж'!$A$7:$BW$54,2,FALSE)</f>
        <v>5767000</v>
      </c>
      <c r="D242" s="88">
        <f>VLOOKUP(B242,'[1]шас тяж'!$A$6:$BB$43,4,FALSE)</f>
        <v>5767000</v>
      </c>
      <c r="E242" s="218">
        <f t="shared" si="11"/>
        <v>1</v>
      </c>
      <c r="F242" s="37">
        <f t="shared" si="12"/>
        <v>0</v>
      </c>
      <c r="G242" s="27" t="str">
        <f>'[1]шас тяж'!AO41</f>
        <v>6x4</v>
      </c>
      <c r="H242" s="28">
        <f>'[1]шас тяж'!AP41</f>
        <v>2</v>
      </c>
      <c r="I242" s="29">
        <f>'[1]шас тяж'!AQ41</f>
        <v>29.6</v>
      </c>
      <c r="J242" s="30">
        <f>'[1]шас тяж'!AR41</f>
        <v>428</v>
      </c>
      <c r="K242" s="30">
        <f>'[1]шас тяж'!AS41</f>
        <v>428</v>
      </c>
      <c r="L242" s="30" t="str">
        <f>'[1]шас тяж'!AT41</f>
        <v>ZF16</v>
      </c>
      <c r="M242" s="31">
        <f>'[1]шас тяж'!AU41</f>
        <v>5.2619999999999996</v>
      </c>
      <c r="N242" s="30">
        <f>'[1]шас тяж'!AV41</f>
        <v>7400</v>
      </c>
      <c r="O242" s="31">
        <f>'[1]шас тяж'!AW41</f>
        <v>1</v>
      </c>
      <c r="P242" s="31" t="str">
        <f>'[1]шас тяж'!AX41</f>
        <v>12.00R24</v>
      </c>
      <c r="Q242" s="30">
        <f>'[1]шас тяж'!AY41</f>
        <v>500</v>
      </c>
      <c r="R242" s="31" t="str">
        <f>'[1]шас тяж'!AZ41</f>
        <v>шк-пет.</v>
      </c>
      <c r="S242" s="55" t="str">
        <f>'[1]шас тяж'!BA41</f>
        <v>дв. Mercedes-Benz OM457LA (Евро-5), система нейтрализ. ОГ(AdBlue), КПП ZF 16S2225TO, вед. мосты Hande 16т., МКБ, МОБ, ASR, каб. Daimler (низкая), кондиционер, отопитель каб. Webasto AT 2000 STC, тахограф российского стандарта с блоком СКЗИ, ДЗК, УВЭОС, боковая защита</v>
      </c>
    </row>
    <row r="243" spans="1:256" s="21" customFormat="1" ht="51" x14ac:dyDescent="0.2">
      <c r="B243" s="54" t="s">
        <v>256</v>
      </c>
      <c r="C243" s="87">
        <f>VLOOKUP(B243,'[1]шас тяж'!$A$7:$BW$54,2,FALSE)</f>
        <v>6291000</v>
      </c>
      <c r="D243" s="88">
        <f>VLOOKUP(B243,'[1]шас тяж'!$A$6:$BB$43,4,FALSE)</f>
        <v>6391000</v>
      </c>
      <c r="E243" s="36">
        <f>D243/C243</f>
        <v>1.0158957240502304</v>
      </c>
      <c r="F243" s="37">
        <f>D243-C243</f>
        <v>100000</v>
      </c>
      <c r="G243" s="27" t="str">
        <f>'[1]шас тяж'!AO42</f>
        <v xml:space="preserve"> 6x6</v>
      </c>
      <c r="H243" s="27">
        <f>'[1]шас тяж'!AP42</f>
        <v>2</v>
      </c>
      <c r="I243" s="27">
        <f>'[1]шас тяж'!AQ42</f>
        <v>29.1</v>
      </c>
      <c r="J243" s="27">
        <f>'[1]шас тяж'!AR42</f>
        <v>401</v>
      </c>
      <c r="K243" s="27">
        <f>'[1]шас тяж'!AS42</f>
        <v>401</v>
      </c>
      <c r="L243" s="27" t="str">
        <f>'[1]шас тяж'!AT42</f>
        <v>ZF16</v>
      </c>
      <c r="M243" s="27">
        <f>'[1]шас тяж'!AU42</f>
        <v>5.2619999999999996</v>
      </c>
      <c r="N243" s="27">
        <f>'[1]шас тяж'!AV42</f>
        <v>5015</v>
      </c>
      <c r="O243" s="27">
        <f>'[1]шас тяж'!AW42</f>
        <v>1</v>
      </c>
      <c r="P243" s="27" t="str">
        <f>'[1]шас тяж'!AX42</f>
        <v>12.00R24</v>
      </c>
      <c r="Q243" s="27">
        <f>'[1]шас тяж'!AY42</f>
        <v>350</v>
      </c>
      <c r="R243" s="27" t="str">
        <f>'[1]шас тяж'!AZ42</f>
        <v>─</v>
      </c>
      <c r="S243" s="56" t="str">
        <f>'[1]шас тяж'!BA42</f>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 боковая защита</v>
      </c>
    </row>
    <row r="244" spans="1:256" s="21" customFormat="1" ht="51" x14ac:dyDescent="0.2">
      <c r="B244" s="54" t="s">
        <v>257</v>
      </c>
      <c r="C244" s="87">
        <f>VLOOKUP(B244,'[1]шас тяж'!$A$7:$BW$54,2,FALSE)</f>
        <v>6306000</v>
      </c>
      <c r="D244" s="109">
        <f>VLOOKUP(B244,'[1]шас тяж'!$A$6:$BB$54,4,FALSE)</f>
        <v>6454000</v>
      </c>
      <c r="E244" s="36">
        <f>D244/C244</f>
        <v>1.0234697113859816</v>
      </c>
      <c r="F244" s="37">
        <f>D244-C244</f>
        <v>148000</v>
      </c>
      <c r="G244" s="27" t="str">
        <f>'[1]шас тяж'!AO43</f>
        <v xml:space="preserve"> 6x6</v>
      </c>
      <c r="H244" s="33">
        <f>'[1]шас тяж'!AP43</f>
        <v>2</v>
      </c>
      <c r="I244" s="33">
        <f>'[1]шас тяж'!AQ43</f>
        <v>29.1</v>
      </c>
      <c r="J244" s="33">
        <f>'[1]шас тяж'!AR43</f>
        <v>401</v>
      </c>
      <c r="K244" s="33">
        <f>'[1]шас тяж'!AS43</f>
        <v>401</v>
      </c>
      <c r="L244" s="33" t="str">
        <f>'[1]шас тяж'!AT43</f>
        <v>ZF16</v>
      </c>
      <c r="M244" s="33">
        <f>'[1]шас тяж'!AU43</f>
        <v>5.2619999999999996</v>
      </c>
      <c r="N244" s="33">
        <f>'[1]шас тяж'!AV43</f>
        <v>5015</v>
      </c>
      <c r="O244" s="33">
        <f>'[1]шас тяж'!AW43</f>
        <v>1</v>
      </c>
      <c r="P244" s="33" t="str">
        <f>'[1]шас тяж'!AX43</f>
        <v>12.00R24</v>
      </c>
      <c r="Q244" s="33">
        <f>'[1]шас тяж'!AY43</f>
        <v>350</v>
      </c>
      <c r="R244" s="33" t="str">
        <f>'[1]шас тяж'!AZ43</f>
        <v>─</v>
      </c>
      <c r="S244" s="110" t="str">
        <f>'[1]шас тяж'!BA43</f>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 боковая защита</v>
      </c>
    </row>
    <row r="245" spans="1:256" s="21" customFormat="1" ht="51" x14ac:dyDescent="0.2">
      <c r="B245" s="54" t="s">
        <v>258</v>
      </c>
      <c r="C245" s="87">
        <f>VLOOKUP(B245,'[1]шас тяж'!$A$7:$BW$54,2,FALSE)</f>
        <v>6052000</v>
      </c>
      <c r="D245" s="109">
        <f>VLOOKUP(B245,'[1]шас тяж'!$A$6:$BB$54,4,FALSE)</f>
        <v>6172000</v>
      </c>
      <c r="E245" s="36">
        <f>D245/C245</f>
        <v>1.0198281559814937</v>
      </c>
      <c r="F245" s="37">
        <f>D245-C245</f>
        <v>120000</v>
      </c>
      <c r="G245" s="27" t="str">
        <f>'[1]шас тяж'!AO44</f>
        <v>8х4</v>
      </c>
      <c r="H245" s="33">
        <f>'[1]шас тяж'!AP44</f>
        <v>2</v>
      </c>
      <c r="I245" s="33">
        <f>'[1]шас тяж'!AQ44</f>
        <v>37.549999999999997</v>
      </c>
      <c r="J245" s="33">
        <f>'[1]шас тяж'!AR44</f>
        <v>428</v>
      </c>
      <c r="K245" s="33">
        <f>'[1]шас тяж'!AS44</f>
        <v>428</v>
      </c>
      <c r="L245" s="33" t="str">
        <f>'[1]шас тяж'!AT44</f>
        <v>ZF16</v>
      </c>
      <c r="M245" s="33">
        <f>'[1]шас тяж'!AU44</f>
        <v>5.2619999999999996</v>
      </c>
      <c r="N245" s="33">
        <f>'[1]шас тяж'!AV44</f>
        <v>6070</v>
      </c>
      <c r="O245" s="33" t="str">
        <f>'[1]шас тяж'!AW44</f>
        <v>─</v>
      </c>
      <c r="P245" s="33" t="str">
        <f>'[1]шас тяж'!AX44</f>
        <v>12.00R24</v>
      </c>
      <c r="Q245" s="33">
        <f>'[1]шас тяж'!AY44</f>
        <v>350</v>
      </c>
      <c r="R245" s="33" t="str">
        <f>'[1]шас тяж'!AZ44</f>
        <v>-</v>
      </c>
      <c r="S245" s="110" t="str">
        <f>'[1]шас тяж'!BA44</f>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
    </row>
    <row r="246" spans="1:256" s="21" customFormat="1" ht="51" x14ac:dyDescent="0.2">
      <c r="B246" s="54" t="s">
        <v>259</v>
      </c>
      <c r="C246" s="87">
        <f>VLOOKUP(B246,'[1]шас тяж'!$A$7:$BW$54,2,FALSE)</f>
        <v>5979000</v>
      </c>
      <c r="D246" s="109">
        <f>VLOOKUP(B246,'[1]шас тяж'!$A$6:$BB$54,4,FALSE)</f>
        <v>6099000</v>
      </c>
      <c r="E246" s="36">
        <f>D246/C246</f>
        <v>1.0200702458605118</v>
      </c>
      <c r="F246" s="37">
        <f>D246-C246</f>
        <v>120000</v>
      </c>
      <c r="G246" s="27" t="str">
        <f>'[1]шас тяж'!AO45</f>
        <v>8х4</v>
      </c>
      <c r="H246" s="33">
        <f>'[1]шас тяж'!AP45</f>
        <v>2</v>
      </c>
      <c r="I246" s="33">
        <f>'[1]шас тяж'!AQ45</f>
        <v>37.549999999999997</v>
      </c>
      <c r="J246" s="33">
        <f>'[1]шас тяж'!AR45</f>
        <v>428</v>
      </c>
      <c r="K246" s="33">
        <f>'[1]шас тяж'!AS45</f>
        <v>428</v>
      </c>
      <c r="L246" s="33" t="str">
        <f>'[1]шас тяж'!AT45</f>
        <v>ZF16</v>
      </c>
      <c r="M246" s="33">
        <f>'[1]шас тяж'!AU45</f>
        <v>5.2619999999999996</v>
      </c>
      <c r="N246" s="33">
        <f>'[1]шас тяж'!AV45</f>
        <v>7995</v>
      </c>
      <c r="O246" s="33" t="str">
        <f>'[1]шас тяж'!AW45</f>
        <v>─</v>
      </c>
      <c r="P246" s="33" t="str">
        <f>'[1]шас тяж'!AX45</f>
        <v>385/65 R22,5
315/80 R22,5</v>
      </c>
      <c r="Q246" s="33">
        <f>'[1]шас тяж'!AY45</f>
        <v>350</v>
      </c>
      <c r="R246" s="33" t="str">
        <f>'[1]шас тяж'!AZ45</f>
        <v>шк-пет.</v>
      </c>
      <c r="S246" s="110" t="str">
        <f>'[1]шас тяж'!BA45</f>
        <v>дв. Mercedes-Benz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УВЭОС</v>
      </c>
    </row>
    <row r="247" spans="1:256" s="21" customFormat="1" ht="51.75" thickBot="1" x14ac:dyDescent="0.25">
      <c r="B247" s="76" t="s">
        <v>260</v>
      </c>
      <c r="C247" s="111">
        <f>VLOOKUP(B247,'[1]шас тяж'!$A$7:$BW$54,2,FALSE)</f>
        <v>6116000</v>
      </c>
      <c r="D247" s="112">
        <f>VLOOKUP(B247,'[1]шас тяж'!$A$6:$BB$54,4,FALSE)</f>
        <v>6235000</v>
      </c>
      <c r="E247" s="48">
        <f>D247/C247</f>
        <v>1.0194571615434924</v>
      </c>
      <c r="F247" s="49">
        <f>D247-C247</f>
        <v>119000</v>
      </c>
      <c r="G247" s="77" t="str">
        <f>'[1]шас тяж'!AO46</f>
        <v>8х4</v>
      </c>
      <c r="H247" s="83">
        <f>'[1]шас тяж'!AP46</f>
        <v>2</v>
      </c>
      <c r="I247" s="83">
        <f>'[1]шас тяж'!AQ46</f>
        <v>37.549999999999997</v>
      </c>
      <c r="J247" s="83">
        <f>'[1]шас тяж'!AR46</f>
        <v>428</v>
      </c>
      <c r="K247" s="83">
        <f>'[1]шас тяж'!AS46</f>
        <v>428</v>
      </c>
      <c r="L247" s="83" t="str">
        <f>'[1]шас тяж'!AT46</f>
        <v>ZF16</v>
      </c>
      <c r="M247" s="83">
        <f>'[1]шас тяж'!AU46</f>
        <v>5.2619999999999996</v>
      </c>
      <c r="N247" s="83">
        <f>'[1]шас тяж'!AV46</f>
        <v>6070</v>
      </c>
      <c r="O247" s="83">
        <f>'[1]шас тяж'!AW46</f>
        <v>1</v>
      </c>
      <c r="P247" s="83" t="str">
        <f>'[1]шас тяж'!AX46</f>
        <v>12.00R24</v>
      </c>
      <c r="Q247" s="83">
        <f>'[1]шас тяж'!AY46</f>
        <v>350</v>
      </c>
      <c r="R247" s="83" t="str">
        <f>'[1]шас тяж'!AZ46</f>
        <v>-</v>
      </c>
      <c r="S247" s="113" t="str">
        <f>'[1]шас тяж'!BA46</f>
        <v>дв. Mercedes-Benz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УВЭОС</v>
      </c>
    </row>
    <row r="248" spans="1:256" s="114" customFormat="1" ht="14.25" customHeight="1" x14ac:dyDescent="0.2">
      <c r="A248" s="283" t="str">
        <f>'Осн прайс А '!A119</f>
        <v>*Предусмотрена выплата бонуса в размере 100 тыс. руб. за каждую единицу, начисление и выплата иных бонусов согласно действующей системе стимулирования не предусмотрены</v>
      </c>
      <c r="B248" s="283"/>
      <c r="C248" s="283"/>
      <c r="D248" s="283"/>
      <c r="E248" s="283"/>
      <c r="F248" s="283"/>
      <c r="G248" s="283"/>
      <c r="H248" s="283"/>
      <c r="I248" s="283"/>
      <c r="J248" s="283"/>
      <c r="K248" s="283"/>
      <c r="L248" s="283"/>
      <c r="M248" s="283"/>
      <c r="N248" s="283"/>
      <c r="O248" s="283"/>
      <c r="P248" s="283"/>
      <c r="Q248" s="283"/>
      <c r="R248" s="283"/>
      <c r="S248" s="283"/>
      <c r="IV248" s="115"/>
    </row>
    <row r="249" spans="1:256" s="114" customFormat="1" ht="14.25" customHeight="1" x14ac:dyDescent="0.2">
      <c r="B249" s="226" t="s">
        <v>261</v>
      </c>
      <c r="C249" s="226"/>
      <c r="D249" s="226"/>
      <c r="E249" s="226"/>
      <c r="F249" s="226"/>
      <c r="G249" s="226"/>
      <c r="H249" s="226"/>
      <c r="I249" s="226"/>
      <c r="J249" s="226"/>
      <c r="K249" s="226"/>
      <c r="L249" s="226"/>
      <c r="M249" s="226"/>
      <c r="N249" s="226"/>
      <c r="O249" s="226"/>
      <c r="P249" s="226"/>
      <c r="Q249" s="226"/>
      <c r="R249" s="226"/>
      <c r="S249" s="226"/>
    </row>
    <row r="250" spans="1:256" s="114" customFormat="1" ht="14.25" customHeight="1" x14ac:dyDescent="0.2">
      <c r="B250" s="224" t="s">
        <v>262</v>
      </c>
      <c r="C250" s="224"/>
      <c r="D250" s="224"/>
      <c r="E250" s="224"/>
      <c r="F250" s="224"/>
      <c r="G250" s="224"/>
      <c r="H250" s="224"/>
      <c r="I250" s="224"/>
      <c r="J250" s="224"/>
      <c r="K250" s="224"/>
      <c r="L250" s="224"/>
      <c r="M250" s="224"/>
      <c r="N250" s="224"/>
      <c r="O250" s="224"/>
      <c r="P250" s="224"/>
      <c r="Q250" s="224"/>
      <c r="R250" s="224"/>
      <c r="S250" s="224"/>
    </row>
    <row r="251" spans="1:256" s="114" customFormat="1" ht="14.25" customHeight="1" x14ac:dyDescent="0.2">
      <c r="B251" s="224" t="s">
        <v>263</v>
      </c>
      <c r="C251" s="224"/>
      <c r="D251" s="224"/>
      <c r="E251" s="224"/>
      <c r="F251" s="224"/>
      <c r="G251" s="224"/>
      <c r="H251" s="224"/>
      <c r="I251" s="224"/>
      <c r="J251" s="224"/>
      <c r="K251" s="224"/>
      <c r="L251" s="224"/>
      <c r="M251" s="224"/>
      <c r="N251" s="224"/>
      <c r="O251" s="224"/>
      <c r="P251" s="224"/>
      <c r="Q251" s="224"/>
      <c r="R251" s="224"/>
      <c r="S251" s="224"/>
    </row>
    <row r="252" spans="1:256" s="114" customFormat="1" ht="27.75" customHeight="1" x14ac:dyDescent="0.2">
      <c r="B252" s="224" t="s">
        <v>264</v>
      </c>
      <c r="C252" s="224"/>
      <c r="D252" s="224"/>
      <c r="E252" s="224"/>
      <c r="F252" s="224"/>
      <c r="G252" s="224"/>
      <c r="H252" s="224"/>
      <c r="I252" s="224"/>
      <c r="J252" s="224"/>
      <c r="K252" s="224"/>
      <c r="L252" s="224"/>
      <c r="M252" s="224"/>
      <c r="N252" s="224"/>
      <c r="O252" s="224"/>
      <c r="P252" s="224"/>
      <c r="Q252" s="224"/>
      <c r="R252" s="224"/>
      <c r="S252" s="224"/>
    </row>
    <row r="253" spans="1:256" s="114" customFormat="1" ht="28.5" customHeight="1" x14ac:dyDescent="0.2">
      <c r="B253" s="224" t="s">
        <v>265</v>
      </c>
      <c r="C253" s="224"/>
      <c r="D253" s="224"/>
      <c r="E253" s="224"/>
      <c r="F253" s="224"/>
      <c r="G253" s="224"/>
      <c r="H253" s="224"/>
      <c r="I253" s="224"/>
      <c r="J253" s="224"/>
      <c r="K253" s="224"/>
      <c r="L253" s="224"/>
      <c r="M253" s="224"/>
      <c r="N253" s="224"/>
      <c r="O253" s="224"/>
      <c r="P253" s="224"/>
      <c r="Q253" s="224"/>
      <c r="R253" s="224"/>
      <c r="S253" s="224"/>
    </row>
    <row r="254" spans="1:256" s="114" customFormat="1" ht="12.75" customHeight="1" x14ac:dyDescent="0.2">
      <c r="B254" s="224" t="s">
        <v>266</v>
      </c>
      <c r="C254" s="224"/>
      <c r="D254" s="224"/>
      <c r="E254" s="224"/>
      <c r="F254" s="224"/>
      <c r="G254" s="224"/>
      <c r="H254" s="224"/>
      <c r="I254" s="224"/>
      <c r="J254" s="224"/>
      <c r="K254" s="224"/>
      <c r="L254" s="224"/>
      <c r="M254" s="224"/>
      <c r="N254" s="224"/>
      <c r="O254" s="224"/>
      <c r="P254" s="224"/>
      <c r="Q254" s="224"/>
      <c r="R254" s="224"/>
      <c r="S254" s="224"/>
    </row>
    <row r="255" spans="1:256" s="114" customFormat="1" ht="15" customHeight="1" x14ac:dyDescent="0.2">
      <c r="B255" s="224" t="s">
        <v>267</v>
      </c>
      <c r="C255" s="224"/>
      <c r="D255" s="224"/>
      <c r="E255" s="224"/>
      <c r="F255" s="224"/>
      <c r="G255" s="224"/>
      <c r="H255" s="224"/>
      <c r="I255" s="224"/>
      <c r="J255" s="224"/>
      <c r="K255" s="224"/>
      <c r="L255" s="224"/>
      <c r="M255" s="224"/>
      <c r="N255" s="224"/>
      <c r="O255" s="224"/>
      <c r="P255" s="224"/>
      <c r="Q255" s="224"/>
      <c r="R255" s="224"/>
      <c r="S255" s="224"/>
    </row>
    <row r="256" spans="1:256" s="114" customFormat="1" ht="24.75" customHeight="1" x14ac:dyDescent="0.2">
      <c r="B256" s="224" t="s">
        <v>268</v>
      </c>
      <c r="C256" s="224"/>
      <c r="D256" s="224"/>
      <c r="E256" s="224"/>
      <c r="F256" s="224"/>
      <c r="G256" s="224"/>
      <c r="H256" s="224"/>
      <c r="I256" s="224"/>
      <c r="J256" s="224"/>
      <c r="K256" s="224"/>
      <c r="L256" s="224"/>
      <c r="M256" s="224"/>
      <c r="N256" s="224"/>
      <c r="O256" s="224"/>
      <c r="P256" s="224"/>
      <c r="Q256" s="224"/>
      <c r="R256" s="224"/>
      <c r="S256" s="224"/>
    </row>
    <row r="257" spans="1:19" s="114" customFormat="1" ht="15" customHeight="1" x14ac:dyDescent="0.2">
      <c r="B257" s="224" t="s">
        <v>269</v>
      </c>
      <c r="C257" s="224"/>
      <c r="D257" s="224"/>
      <c r="E257" s="224"/>
      <c r="F257" s="224"/>
      <c r="G257" s="224"/>
      <c r="H257" s="224"/>
      <c r="I257" s="224"/>
      <c r="J257" s="224"/>
      <c r="K257" s="224"/>
      <c r="L257" s="224"/>
      <c r="M257" s="224"/>
      <c r="N257" s="224"/>
      <c r="O257" s="224"/>
      <c r="P257" s="224"/>
      <c r="Q257" s="224"/>
      <c r="R257" s="224"/>
      <c r="S257" s="224"/>
    </row>
    <row r="258" spans="1:19" s="114" customFormat="1" ht="12" customHeight="1" x14ac:dyDescent="0.2">
      <c r="B258" s="225" t="s">
        <v>270</v>
      </c>
      <c r="C258" s="225"/>
      <c r="D258" s="225"/>
      <c r="E258" s="225"/>
      <c r="F258" s="225"/>
      <c r="G258" s="225"/>
      <c r="H258" s="225"/>
      <c r="I258" s="225"/>
      <c r="J258" s="225"/>
      <c r="K258" s="225"/>
      <c r="L258" s="225"/>
      <c r="M258" s="225"/>
      <c r="N258" s="225"/>
      <c r="O258" s="225"/>
      <c r="P258" s="225"/>
      <c r="Q258" s="225"/>
      <c r="R258" s="225"/>
      <c r="S258" s="225"/>
    </row>
    <row r="259" spans="1:19" s="114" customFormat="1" ht="8.25" customHeight="1" x14ac:dyDescent="0.2">
      <c r="B259" s="116"/>
      <c r="C259" s="116"/>
      <c r="D259" s="116"/>
      <c r="E259" s="219"/>
      <c r="F259" s="116"/>
      <c r="G259" s="116"/>
      <c r="H259" s="116"/>
      <c r="I259" s="116"/>
      <c r="J259" s="116"/>
      <c r="K259" s="116"/>
      <c r="L259" s="116"/>
      <c r="M259" s="116"/>
      <c r="N259" s="116"/>
      <c r="O259" s="116"/>
      <c r="P259" s="116"/>
      <c r="Q259" s="116"/>
      <c r="R259" s="116"/>
      <c r="S259" s="116"/>
    </row>
    <row r="260" spans="1:19" s="114" customFormat="1" ht="12" customHeight="1" x14ac:dyDescent="0.2">
      <c r="B260" s="224" t="s">
        <v>271</v>
      </c>
      <c r="C260" s="224"/>
      <c r="D260" s="224"/>
      <c r="E260" s="284"/>
      <c r="F260" s="224"/>
      <c r="G260" s="224"/>
      <c r="H260" s="224"/>
      <c r="I260" s="224"/>
      <c r="J260" s="224"/>
      <c r="K260" s="224"/>
      <c r="L260" s="224"/>
      <c r="M260" s="224"/>
      <c r="N260" s="224"/>
      <c r="O260" s="224"/>
      <c r="P260" s="224"/>
      <c r="Q260" s="224"/>
      <c r="R260" s="224"/>
      <c r="S260" s="224"/>
    </row>
    <row r="262" spans="1:19" ht="18.75" x14ac:dyDescent="0.3">
      <c r="B262" s="117" t="s">
        <v>272</v>
      </c>
      <c r="C262" s="118"/>
      <c r="D262" s="118"/>
      <c r="E262" s="121"/>
      <c r="F262" s="120"/>
      <c r="G262" s="118"/>
      <c r="H262" s="118"/>
      <c r="I262" s="121"/>
      <c r="J262" s="118"/>
      <c r="K262" s="118"/>
      <c r="L262" s="122"/>
      <c r="M262" s="119"/>
      <c r="N262" s="123"/>
    </row>
    <row r="263" spans="1:19" ht="18.75" x14ac:dyDescent="0.3">
      <c r="A263" s="125" t="s">
        <v>273</v>
      </c>
      <c r="B263" s="125" t="s">
        <v>273</v>
      </c>
      <c r="C263" s="118"/>
      <c r="D263" s="118"/>
      <c r="E263" s="121"/>
      <c r="F263" s="121"/>
      <c r="G263" s="118"/>
      <c r="H263" s="118"/>
      <c r="I263" s="122"/>
      <c r="J263" s="119"/>
      <c r="K263" s="123"/>
      <c r="L263" s="6"/>
      <c r="M263" s="6"/>
      <c r="N263" s="6"/>
      <c r="P263" s="1"/>
      <c r="Q263" s="126"/>
      <c r="R263" s="126"/>
      <c r="S263" s="125" t="s">
        <v>274</v>
      </c>
    </row>
  </sheetData>
  <autoFilter ref="A6:S258"/>
  <mergeCells count="32">
    <mergeCell ref="M4:M6"/>
    <mergeCell ref="N4:N6"/>
    <mergeCell ref="O4:O6"/>
    <mergeCell ref="P4:P6"/>
    <mergeCell ref="B4:B6"/>
    <mergeCell ref="C4:D5"/>
    <mergeCell ref="E4:F5"/>
    <mergeCell ref="B54:S54"/>
    <mergeCell ref="B119:S119"/>
    <mergeCell ref="G4:G6"/>
    <mergeCell ref="H4:H6"/>
    <mergeCell ref="I4:I6"/>
    <mergeCell ref="Q4:Q6"/>
    <mergeCell ref="R4:R6"/>
    <mergeCell ref="S4:S6"/>
    <mergeCell ref="B7:S7"/>
    <mergeCell ref="B22:S22"/>
    <mergeCell ref="B24:S24"/>
    <mergeCell ref="J4:K5"/>
    <mergeCell ref="L4:L6"/>
    <mergeCell ref="A248:S248"/>
    <mergeCell ref="B249:S249"/>
    <mergeCell ref="B250:S250"/>
    <mergeCell ref="B258:S258"/>
    <mergeCell ref="B260:S260"/>
    <mergeCell ref="B252:S252"/>
    <mergeCell ref="B253:S253"/>
    <mergeCell ref="B254:S254"/>
    <mergeCell ref="B255:S255"/>
    <mergeCell ref="B256:S256"/>
    <mergeCell ref="B257:S257"/>
    <mergeCell ref="B251:S251"/>
  </mergeCells>
  <printOptions horizontalCentered="1"/>
  <pageMargins left="0.19685039370078741" right="0.19685039370078741" top="0.19685039370078741" bottom="0.19685039370078741" header="0.19685039370078741" footer="0.11811023622047245"/>
  <pageSetup paperSize="9" scale="66" fitToHeight="2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Осн прайс А </vt:lpstr>
      <vt:lpstr>Доп. прайс В</vt:lpstr>
      <vt:lpstr>спец.прайс </vt:lpstr>
      <vt:lpstr>ДИНАМИКА</vt:lpstr>
      <vt:lpstr>ДИНАМИКА!Заголовки_для_печати</vt:lpstr>
      <vt:lpstr>'Доп. прайс В'!Заголовки_для_печати</vt:lpstr>
      <vt:lpstr>'Осн прайс А '!Заголовки_для_печати</vt:lpstr>
      <vt:lpstr>'спец.прайс '!Заголовки_для_печати</vt:lpstr>
      <vt:lpstr>ДИНАМИКА!Область_печати</vt:lpstr>
      <vt:lpstr>'Доп. прайс В'!Область_печати</vt:lpstr>
      <vt:lpstr>'Осн прайс А '!Область_печати</vt:lpstr>
      <vt:lpstr>'спец.прайс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Альбина Афаримовна</dc:creator>
  <cp:lastModifiedBy>Никулин Александр Владимирович</cp:lastModifiedBy>
  <dcterms:created xsi:type="dcterms:W3CDTF">2021-02-26T06:24:44Z</dcterms:created>
  <dcterms:modified xsi:type="dcterms:W3CDTF">2021-03-25T13:21:37Z</dcterms:modified>
</cp:coreProperties>
</file>